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externalReferences>
    <externalReference r:id="rId35"/>
  </externalReferences>
  <definedNames>
    <definedName name="_xlnm.Print_Area" localSheetId="4">'DC45'!$A$1:$O$38</definedName>
    <definedName name="_xlnm.Print_Area" localSheetId="11">'DC6'!$A$1:$O$38</definedName>
    <definedName name="_xlnm.Print_Area" localSheetId="20">'DC7'!$A$1:$O$38</definedName>
    <definedName name="_xlnm.Print_Area" localSheetId="26">'DC8'!$A$1:$O$38</definedName>
    <definedName name="_xlnm.Print_Area" localSheetId="31">'DC9'!$A$1:$O$38</definedName>
    <definedName name="_xlnm.Print_Area" localSheetId="5">'NC061'!$A$1:$O$38</definedName>
    <definedName name="_xlnm.Print_Area" localSheetId="6">'NC062'!$A$1:$O$38</definedName>
    <definedName name="_xlnm.Print_Area" localSheetId="7">'NC064'!$A$1:$O$38</definedName>
    <definedName name="_xlnm.Print_Area" localSheetId="8">'NC065'!$A$1:$O$38</definedName>
    <definedName name="_xlnm.Print_Area" localSheetId="9">'NC066'!$A$1:$O$38</definedName>
    <definedName name="_xlnm.Print_Area" localSheetId="10">'NC067'!$A$1:$O$38</definedName>
    <definedName name="_xlnm.Print_Area" localSheetId="12">'NC071'!$A$1:$O$38</definedName>
    <definedName name="_xlnm.Print_Area" localSheetId="13">'NC072'!$A$1:$O$38</definedName>
    <definedName name="_xlnm.Print_Area" localSheetId="14">'NC073'!$A$1:$O$38</definedName>
    <definedName name="_xlnm.Print_Area" localSheetId="15">'NC074'!$A$1:$O$38</definedName>
    <definedName name="_xlnm.Print_Area" localSheetId="16">'NC075'!$A$1:$O$38</definedName>
    <definedName name="_xlnm.Print_Area" localSheetId="17">'NC076'!$A$1:$O$38</definedName>
    <definedName name="_xlnm.Print_Area" localSheetId="18">'NC077'!$A$1:$O$38</definedName>
    <definedName name="_xlnm.Print_Area" localSheetId="19">'NC078'!$A$1:$O$38</definedName>
    <definedName name="_xlnm.Print_Area" localSheetId="21">'NC082'!$A$1:$O$38</definedName>
    <definedName name="_xlnm.Print_Area" localSheetId="22">'NC084'!$A$1:$O$38</definedName>
    <definedName name="_xlnm.Print_Area" localSheetId="23">'NC085'!$A$1:$O$38</definedName>
    <definedName name="_xlnm.Print_Area" localSheetId="24">'NC086'!$A$1:$O$38</definedName>
    <definedName name="_xlnm.Print_Area" localSheetId="25">'NC087'!$A$1:$O$38</definedName>
    <definedName name="_xlnm.Print_Area" localSheetId="27">'NC091'!$A$1:$O$38</definedName>
    <definedName name="_xlnm.Print_Area" localSheetId="28">'NC092'!$A$1:$O$38</definedName>
    <definedName name="_xlnm.Print_Area" localSheetId="29">'NC093'!$A$1:$O$38</definedName>
    <definedName name="_xlnm.Print_Area" localSheetId="30">'NC094'!$A$1:$O$38</definedName>
    <definedName name="_xlnm.Print_Area" localSheetId="1">'NC451'!$A$1:$O$38</definedName>
    <definedName name="_xlnm.Print_Area" localSheetId="2">'NC452'!$A$1:$O$38</definedName>
    <definedName name="_xlnm.Print_Area" localSheetId="3">'NC453'!$A$1:$O$38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<sst xmlns="http://schemas.openxmlformats.org/spreadsheetml/2006/main" count="1568" uniqueCount="76">
  <si>
    <t>Northern Cape: Joe Morolong(NC451)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</si>
  <si>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</si>
  <si>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</si>
  <si>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</si>
  <si>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</si>
  <si>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</si>
  <si>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</si>
  <si>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</si>
  <si>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</si>
  <si>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</si>
  <si>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</si>
  <si>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</si>
  <si>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</si>
  <si>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</si>
  <si>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</si>
  <si>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</si>
  <si>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</si>
  <si>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</si>
  <si>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</si>
  <si>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</si>
  <si>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</si>
  <si>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</si>
  <si>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</si>
  <si>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</si>
  <si>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</si>
  <si>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</si>
  <si>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</si>
  <si>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</si>
  <si>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</si>
  <si>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</si>
  <si>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</si>
  <si>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</si>
  <si>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</si>
  <si>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</si>
  <si>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</si>
  <si>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</si>
  <si>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</si>
  <si>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</si>
  <si>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</si>
  <si>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</si>
  <si>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</si>
  <si>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</si>
  <si>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</si>
  <si>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Northern Cape: Ga-Segonyana(NC452)</t>
  </si>
  <si>
    <t>Northern Cape: Gamagara(NC453)</t>
  </si>
  <si>
    <t>Northern Cape: John Taolo Gaetsewe(DC45)</t>
  </si>
  <si>
    <t>Northern Cape: Richtersveld(NC061)</t>
  </si>
  <si>
    <t>Northern Cape: Nama Khoi(NC062)</t>
  </si>
  <si>
    <t>Northern Cape: Kamiesberg(NC064)</t>
  </si>
  <si>
    <t>Northern Cape: Hantam(NC065)</t>
  </si>
  <si>
    <t>Northern Cape: Karoo Hoogland(NC066)</t>
  </si>
  <si>
    <t>Northern Cape: Khai-Ma(NC067)</t>
  </si>
  <si>
    <t>Northern Cape: Namakwa(DC6)</t>
  </si>
  <si>
    <t>Northern Cape: Ubuntu(NC071)</t>
  </si>
  <si>
    <t>Northern Cape: Umsobomvu(NC072)</t>
  </si>
  <si>
    <t>Northern Cape: Emthanjeni(NC073)</t>
  </si>
  <si>
    <t>Northern Cape: Kareeberg(NC074)</t>
  </si>
  <si>
    <t>Northern Cape: Renosterberg(NC075)</t>
  </si>
  <si>
    <t>Northern Cape: Thembelihle(NC076)</t>
  </si>
  <si>
    <t>Northern Cape: Siyathemba(NC077)</t>
  </si>
  <si>
    <t>Northern Cape: Siyancuma(NC078)</t>
  </si>
  <si>
    <t>Northern Cape: Pixley Ka Seme (NC)(DC7)</t>
  </si>
  <si>
    <t>Northern Cape: !Kai! Garib(NC082)</t>
  </si>
  <si>
    <t>Northern Cape: !Kheis(NC084)</t>
  </si>
  <si>
    <t>Northern Cape: Tsantsabane(NC085)</t>
  </si>
  <si>
    <t>Northern Cape: Kgatelopele(NC086)</t>
  </si>
  <si>
    <t>Northern Cape: Dawid Kruiper(NC087)</t>
  </si>
  <si>
    <t>Northern Cape: Z F Mgcawu(DC8)</t>
  </si>
  <si>
    <t>Northern Cape: Sol Plaatje(NC091)</t>
  </si>
  <si>
    <t>Northern Cape: Dikgatlong(NC092)</t>
  </si>
  <si>
    <t>Northern Cape: Magareng(NC093)</t>
  </si>
  <si>
    <t>Northern Cape: Phokwane(NC094)</t>
  </si>
  <si>
    <t>Northern Cape: Frances Baard(DC9)</t>
  </si>
  <si>
    <t>2019/20 Medium term estimates</t>
  </si>
  <si>
    <t>2020/21 Draft Medium term estimates</t>
  </si>
  <si>
    <t>CONSOLIDATION FOR NORTHERN CAPE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</si>
</sst>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.%20Northern%20Cape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73</v>
      </c>
      <c r="D6" s="10" t="s">
        <v>74</v>
      </c>
      <c r="E6" s="11" t="s">
        <v>2</v>
      </c>
      <c r="F6" s="12" t="s">
        <v>73</v>
      </c>
      <c r="G6" s="13" t="s">
        <v>74</v>
      </c>
      <c r="H6" s="14" t="s">
        <v>2</v>
      </c>
      <c r="I6" s="15" t="s">
        <v>74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SUM(NC451:DC9!C8)</f>
        <v>1381946762</v>
      </c>
      <c r="D8" s="64">
        <v>1402495599</v>
      </c>
      <c r="E8" s="65">
        <f>($D8-$C8)</f>
        <v>20548837</v>
      </c>
      <c r="F8" s="63">
        <f>SUM(NC451:DC9!F8)</f>
        <v>1477726070</v>
      </c>
      <c r="G8" s="64">
        <v>1464599546</v>
      </c>
      <c r="H8" s="65">
        <f>($G8-$F8)</f>
        <v>-13126524</v>
      </c>
      <c r="I8" s="65">
        <v>1544762562</v>
      </c>
      <c r="J8" s="30">
        <f>IF($C8=0,0,($E8/$C8)*100)</f>
        <v>1.4869485254454398</v>
      </c>
      <c r="K8" s="31">
        <f>IF($F8=0,0,($H8/$F8)*100)</f>
        <v>-0.88829210409748</v>
      </c>
      <c r="L8" s="84">
        <v>8013319584</v>
      </c>
      <c r="M8" s="85">
        <v>8355522467</v>
      </c>
      <c r="N8" s="32">
        <f>IF($L8=0,0,($E8/$L8)*100)</f>
        <v>0.25643351403367665</v>
      </c>
      <c r="O8" s="31">
        <f>IF($M8=0,0,($H8/$M8)*100)</f>
        <v>-0.1570999785093391</v>
      </c>
      <c r="P8" s="6"/>
      <c r="Q8" s="33"/>
    </row>
    <row r="9" spans="1:17" ht="12.75">
      <c r="A9" s="3"/>
      <c r="B9" s="29" t="s">
        <v>16</v>
      </c>
      <c r="C9" s="63">
        <f>SUM(NC451:DC9!C9)</f>
        <v>3610778204</v>
      </c>
      <c r="D9" s="64">
        <v>3587881450</v>
      </c>
      <c r="E9" s="65">
        <f>($D9-$C9)</f>
        <v>-22896754</v>
      </c>
      <c r="F9" s="63">
        <f>SUM(NC451:DC9!F9)</f>
        <v>3828325223</v>
      </c>
      <c r="G9" s="64">
        <v>3737359257</v>
      </c>
      <c r="H9" s="65">
        <f>($G9-$F9)</f>
        <v>-90965966</v>
      </c>
      <c r="I9" s="65">
        <v>3948102089</v>
      </c>
      <c r="J9" s="30">
        <f>IF($C9=0,0,($E9/$C9)*100)</f>
        <v>-0.6341224164540238</v>
      </c>
      <c r="K9" s="31">
        <f>IF($F9=0,0,($H9/$F9)*100)</f>
        <v>-2.376129526652809</v>
      </c>
      <c r="L9" s="84">
        <v>8013319584</v>
      </c>
      <c r="M9" s="85">
        <v>8355522467</v>
      </c>
      <c r="N9" s="32">
        <f>IF($L9=0,0,($E9/$L9)*100)</f>
        <v>-0.28573369325887604</v>
      </c>
      <c r="O9" s="31">
        <f>IF($M9=0,0,($H9/$M9)*100)</f>
        <v>-1.0886927341679542</v>
      </c>
      <c r="P9" s="6"/>
      <c r="Q9" s="33"/>
    </row>
    <row r="10" spans="1:17" ht="12.75">
      <c r="A10" s="3"/>
      <c r="B10" s="29" t="s">
        <v>17</v>
      </c>
      <c r="C10" s="63">
        <f>SUM(NC451:DC9!C10)</f>
        <v>2942320370</v>
      </c>
      <c r="D10" s="64">
        <v>3022942535</v>
      </c>
      <c r="E10" s="65">
        <f aca="true" t="shared" si="0" ref="E10:E33">($D10-$C10)</f>
        <v>80622165</v>
      </c>
      <c r="F10" s="63">
        <f>SUM(NC451:DC9!F10)</f>
        <v>3126377328</v>
      </c>
      <c r="G10" s="64">
        <v>3153563664</v>
      </c>
      <c r="H10" s="65">
        <f aca="true" t="shared" si="1" ref="H10:H33">($G10-$F10)</f>
        <v>27186336</v>
      </c>
      <c r="I10" s="65">
        <v>3333606898</v>
      </c>
      <c r="J10" s="30">
        <f aca="true" t="shared" si="2" ref="J10:J33">IF($C10=0,0,($E10/$C10)*100)</f>
        <v>2.740087919113988</v>
      </c>
      <c r="K10" s="31">
        <f aca="true" t="shared" si="3" ref="K10:K33">IF($F10=0,0,($H10/$F10)*100)</f>
        <v>0.8695794892228057</v>
      </c>
      <c r="L10" s="84">
        <v>8013319584</v>
      </c>
      <c r="M10" s="85">
        <v>8355522467</v>
      </c>
      <c r="N10" s="32">
        <f aca="true" t="shared" si="4" ref="N10:N33">IF($L10=0,0,($E10/$L10)*100)</f>
        <v>1.006101955062123</v>
      </c>
      <c r="O10" s="31">
        <f aca="true" t="shared" si="5" ref="O10:O33">IF($M10=0,0,($H10/$M10)*100)</f>
        <v>0.32536967146425605</v>
      </c>
      <c r="P10" s="6"/>
      <c r="Q10" s="33"/>
    </row>
    <row r="11" spans="1:17" ht="16.5">
      <c r="A11" s="7"/>
      <c r="B11" s="34" t="s">
        <v>18</v>
      </c>
      <c r="C11" s="66">
        <f>SUM(C8:C10)</f>
        <v>7935045336</v>
      </c>
      <c r="D11" s="67">
        <v>8013319584</v>
      </c>
      <c r="E11" s="68">
        <f t="shared" si="0"/>
        <v>78274248</v>
      </c>
      <c r="F11" s="66">
        <f>SUM(F8:F10)</f>
        <v>8432428621</v>
      </c>
      <c r="G11" s="67">
        <v>8355522467</v>
      </c>
      <c r="H11" s="68">
        <f t="shared" si="1"/>
        <v>-76906154</v>
      </c>
      <c r="I11" s="68">
        <v>8826471549</v>
      </c>
      <c r="J11" s="35">
        <f t="shared" si="2"/>
        <v>0.9864373130281003</v>
      </c>
      <c r="K11" s="36">
        <f t="shared" si="3"/>
        <v>-0.9120285205673014</v>
      </c>
      <c r="L11" s="86">
        <v>8013319584</v>
      </c>
      <c r="M11" s="87">
        <v>8355522467</v>
      </c>
      <c r="N11" s="37">
        <f t="shared" si="4"/>
        <v>0.976801775836924</v>
      </c>
      <c r="O11" s="36">
        <f t="shared" si="5"/>
        <v>-0.9204230412130372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SUM(NC451:DC9!C13)</f>
        <v>3058231287</v>
      </c>
      <c r="D13" s="64">
        <v>2942504608</v>
      </c>
      <c r="E13" s="65">
        <f t="shared" si="0"/>
        <v>-115726679</v>
      </c>
      <c r="F13" s="63">
        <f>SUM(NC451:DC9!F13)</f>
        <v>3246313303</v>
      </c>
      <c r="G13" s="64">
        <v>3117226637</v>
      </c>
      <c r="H13" s="65">
        <f t="shared" si="1"/>
        <v>-129086666</v>
      </c>
      <c r="I13" s="65">
        <v>3268120502</v>
      </c>
      <c r="J13" s="30">
        <f t="shared" si="2"/>
        <v>-3.7841048678016485</v>
      </c>
      <c r="K13" s="31">
        <f t="shared" si="3"/>
        <v>-3.976408126742042</v>
      </c>
      <c r="L13" s="84">
        <v>8042777588</v>
      </c>
      <c r="M13" s="85">
        <v>8436661110</v>
      </c>
      <c r="N13" s="32">
        <f t="shared" si="4"/>
        <v>-1.438889459938153</v>
      </c>
      <c r="O13" s="31">
        <f t="shared" si="5"/>
        <v>-1.5300681669789151</v>
      </c>
      <c r="P13" s="6"/>
      <c r="Q13" s="33"/>
    </row>
    <row r="14" spans="1:17" ht="12.75">
      <c r="A14" s="3"/>
      <c r="B14" s="29" t="s">
        <v>21</v>
      </c>
      <c r="C14" s="63">
        <f>SUM(NC451:DC9!C14)</f>
        <v>575146497</v>
      </c>
      <c r="D14" s="64">
        <v>609372660</v>
      </c>
      <c r="E14" s="65">
        <f t="shared" si="0"/>
        <v>34226163</v>
      </c>
      <c r="F14" s="63">
        <f>SUM(NC451:DC9!F14)</f>
        <v>616059884</v>
      </c>
      <c r="G14" s="64">
        <v>669340181</v>
      </c>
      <c r="H14" s="65">
        <f t="shared" si="1"/>
        <v>53280297</v>
      </c>
      <c r="I14" s="65">
        <v>696096605</v>
      </c>
      <c r="J14" s="30">
        <f t="shared" si="2"/>
        <v>5.950860029318757</v>
      </c>
      <c r="K14" s="31">
        <f t="shared" si="3"/>
        <v>8.64855810023819</v>
      </c>
      <c r="L14" s="84">
        <v>8042777588</v>
      </c>
      <c r="M14" s="85">
        <v>8436661110</v>
      </c>
      <c r="N14" s="32">
        <f t="shared" si="4"/>
        <v>0.42555152900244536</v>
      </c>
      <c r="O14" s="31">
        <f t="shared" si="5"/>
        <v>0.6315329762012925</v>
      </c>
      <c r="P14" s="6"/>
      <c r="Q14" s="33"/>
    </row>
    <row r="15" spans="1:17" ht="12.75" hidden="1">
      <c r="A15" s="3"/>
      <c r="B15" s="29"/>
      <c r="C15" s="63">
        <f>SUM(NC451:DC9!C15)</f>
        <v>0</v>
      </c>
      <c r="D15" s="64">
        <v>0</v>
      </c>
      <c r="E15" s="65">
        <f t="shared" si="0"/>
        <v>0</v>
      </c>
      <c r="F15" s="63">
        <f>SUM(NC451:DC9!F15)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8042777588</v>
      </c>
      <c r="M15" s="85">
        <v>8436661110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SUM(NC451:DC9!C16)</f>
        <v>1937642148</v>
      </c>
      <c r="D16" s="64">
        <v>1973635031</v>
      </c>
      <c r="E16" s="65">
        <f t="shared" si="0"/>
        <v>35992883</v>
      </c>
      <c r="F16" s="63">
        <f>SUM(NC451:DC9!F16)</f>
        <v>2054652224</v>
      </c>
      <c r="G16" s="64">
        <v>2055655452</v>
      </c>
      <c r="H16" s="65">
        <f t="shared" si="1"/>
        <v>1003228</v>
      </c>
      <c r="I16" s="65">
        <v>2174328854</v>
      </c>
      <c r="J16" s="30">
        <f t="shared" si="2"/>
        <v>1.857560903965225</v>
      </c>
      <c r="K16" s="31">
        <f t="shared" si="3"/>
        <v>0.048827143994564406</v>
      </c>
      <c r="L16" s="84">
        <v>8042777588</v>
      </c>
      <c r="M16" s="85">
        <v>8436661110</v>
      </c>
      <c r="N16" s="32">
        <f t="shared" si="4"/>
        <v>0.44751806954978046</v>
      </c>
      <c r="O16" s="31">
        <f t="shared" si="5"/>
        <v>0.011891291909436434</v>
      </c>
      <c r="P16" s="6"/>
      <c r="Q16" s="33"/>
    </row>
    <row r="17" spans="1:17" ht="12.75">
      <c r="A17" s="3"/>
      <c r="B17" s="29" t="s">
        <v>23</v>
      </c>
      <c r="C17" s="63">
        <f>SUM(NC451:DC9!C17)</f>
        <v>2541608496</v>
      </c>
      <c r="D17" s="64">
        <v>2517265289</v>
      </c>
      <c r="E17" s="65">
        <f t="shared" si="0"/>
        <v>-24343207</v>
      </c>
      <c r="F17" s="63">
        <f>SUM(NC451:DC9!F17)</f>
        <v>2662537200</v>
      </c>
      <c r="G17" s="64">
        <v>2594438840</v>
      </c>
      <c r="H17" s="65">
        <f t="shared" si="1"/>
        <v>-68098360</v>
      </c>
      <c r="I17" s="65">
        <v>2713524190</v>
      </c>
      <c r="J17" s="42">
        <f t="shared" si="2"/>
        <v>-0.9577874420199451</v>
      </c>
      <c r="K17" s="31">
        <f t="shared" si="3"/>
        <v>-2.557649147587497</v>
      </c>
      <c r="L17" s="88">
        <v>8042777588</v>
      </c>
      <c r="M17" s="85">
        <v>8436661110</v>
      </c>
      <c r="N17" s="32">
        <f t="shared" si="4"/>
        <v>-0.3026716421491078</v>
      </c>
      <c r="O17" s="31">
        <f t="shared" si="5"/>
        <v>-0.807171926335678</v>
      </c>
      <c r="P17" s="6"/>
      <c r="Q17" s="33"/>
    </row>
    <row r="18" spans="1:17" ht="16.5">
      <c r="A18" s="3"/>
      <c r="B18" s="34" t="s">
        <v>24</v>
      </c>
      <c r="C18" s="66">
        <f>SUM(C13:C17)</f>
        <v>8112628428</v>
      </c>
      <c r="D18" s="67">
        <v>8042777588</v>
      </c>
      <c r="E18" s="68">
        <f t="shared" si="0"/>
        <v>-69850840</v>
      </c>
      <c r="F18" s="66">
        <f>SUM(F13:F17)</f>
        <v>8579562611</v>
      </c>
      <c r="G18" s="67">
        <v>8436661110</v>
      </c>
      <c r="H18" s="68">
        <f t="shared" si="1"/>
        <v>-142901501</v>
      </c>
      <c r="I18" s="68">
        <v>8852070151</v>
      </c>
      <c r="J18" s="43">
        <f t="shared" si="2"/>
        <v>-0.861013672941265</v>
      </c>
      <c r="K18" s="36">
        <f t="shared" si="3"/>
        <v>-1.6656035683775254</v>
      </c>
      <c r="L18" s="89">
        <v>8042777588</v>
      </c>
      <c r="M18" s="87">
        <v>8436661110</v>
      </c>
      <c r="N18" s="37">
        <f t="shared" si="4"/>
        <v>-0.8684915035350347</v>
      </c>
      <c r="O18" s="36">
        <f t="shared" si="5"/>
        <v>-1.6938158252038642</v>
      </c>
      <c r="P18" s="6"/>
      <c r="Q18" s="38"/>
    </row>
    <row r="19" spans="1:17" ht="16.5">
      <c r="A19" s="44"/>
      <c r="B19" s="45" t="s">
        <v>25</v>
      </c>
      <c r="C19" s="72">
        <f>C11-C18</f>
        <v>-177583092</v>
      </c>
      <c r="D19" s="73">
        <v>-29458004</v>
      </c>
      <c r="E19" s="74">
        <f t="shared" si="0"/>
        <v>148125088</v>
      </c>
      <c r="F19" s="75">
        <f>F11-F18</f>
        <v>-147133990</v>
      </c>
      <c r="G19" s="76">
        <v>-81138643</v>
      </c>
      <c r="H19" s="77">
        <f t="shared" si="1"/>
        <v>65995347</v>
      </c>
      <c r="I19" s="77">
        <v>-25598602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SUM(NC451:DC9!C22)</f>
        <v>10</v>
      </c>
      <c r="D22" s="64">
        <v>16999990</v>
      </c>
      <c r="E22" s="65">
        <f t="shared" si="0"/>
        <v>16999980</v>
      </c>
      <c r="F22" s="63">
        <f>SUM(NC451:DC9!F22)</f>
        <v>10</v>
      </c>
      <c r="G22" s="64">
        <v>9</v>
      </c>
      <c r="H22" s="65">
        <f t="shared" si="1"/>
        <v>-1</v>
      </c>
      <c r="I22" s="65">
        <v>9</v>
      </c>
      <c r="J22" s="30">
        <f t="shared" si="2"/>
        <v>169999800</v>
      </c>
      <c r="K22" s="31">
        <f t="shared" si="3"/>
        <v>-10</v>
      </c>
      <c r="L22" s="84">
        <v>1309936668</v>
      </c>
      <c r="M22" s="85">
        <v>1041093217</v>
      </c>
      <c r="N22" s="32">
        <f t="shared" si="4"/>
        <v>1.2977711377417522</v>
      </c>
      <c r="O22" s="31">
        <f t="shared" si="5"/>
        <v>-9.605287823136398E-08</v>
      </c>
      <c r="P22" s="6"/>
      <c r="Q22" s="33"/>
    </row>
    <row r="23" spans="1:17" ht="12.75">
      <c r="A23" s="7"/>
      <c r="B23" s="29" t="s">
        <v>28</v>
      </c>
      <c r="C23" s="63">
        <f>SUM(NC451:DC9!C23)</f>
        <v>112663268</v>
      </c>
      <c r="D23" s="64">
        <v>157226415</v>
      </c>
      <c r="E23" s="65">
        <f t="shared" si="0"/>
        <v>44563147</v>
      </c>
      <c r="F23" s="63">
        <f>SUM(NC451:DC9!F23)</f>
        <v>144617676</v>
      </c>
      <c r="G23" s="64">
        <v>124369998</v>
      </c>
      <c r="H23" s="65">
        <f t="shared" si="1"/>
        <v>-20247678</v>
      </c>
      <c r="I23" s="65">
        <v>69673713</v>
      </c>
      <c r="J23" s="30">
        <f t="shared" si="2"/>
        <v>39.554282235093694</v>
      </c>
      <c r="K23" s="31">
        <f t="shared" si="3"/>
        <v>-14.00083209745398</v>
      </c>
      <c r="L23" s="84">
        <v>1309936668</v>
      </c>
      <c r="M23" s="85">
        <v>1041093217</v>
      </c>
      <c r="N23" s="32">
        <f t="shared" si="4"/>
        <v>3.401931413068895</v>
      </c>
      <c r="O23" s="31">
        <f t="shared" si="5"/>
        <v>-1.9448477494018674</v>
      </c>
      <c r="P23" s="6"/>
      <c r="Q23" s="33"/>
    </row>
    <row r="24" spans="1:17" ht="12.75">
      <c r="A24" s="7"/>
      <c r="B24" s="29" t="s">
        <v>29</v>
      </c>
      <c r="C24" s="63">
        <f>SUM(NC451:DC9!C24)</f>
        <v>1027020500</v>
      </c>
      <c r="D24" s="64">
        <v>1135710263</v>
      </c>
      <c r="E24" s="65">
        <f t="shared" si="0"/>
        <v>108689763</v>
      </c>
      <c r="F24" s="63">
        <f>SUM(NC451:DC9!F24)</f>
        <v>934673032</v>
      </c>
      <c r="G24" s="64">
        <v>916723210</v>
      </c>
      <c r="H24" s="65">
        <f t="shared" si="1"/>
        <v>-17949822</v>
      </c>
      <c r="I24" s="65">
        <v>1069032543</v>
      </c>
      <c r="J24" s="30">
        <f t="shared" si="2"/>
        <v>10.58301786575828</v>
      </c>
      <c r="K24" s="31">
        <f t="shared" si="3"/>
        <v>-1.9204386331326182</v>
      </c>
      <c r="L24" s="84">
        <v>1309936668</v>
      </c>
      <c r="M24" s="85">
        <v>1041093217</v>
      </c>
      <c r="N24" s="32">
        <f t="shared" si="4"/>
        <v>8.297329607999034</v>
      </c>
      <c r="O24" s="31">
        <f t="shared" si="5"/>
        <v>-1.7241320668406583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1309936668</v>
      </c>
      <c r="M25" s="85">
        <v>1041093217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1139683778</v>
      </c>
      <c r="D26" s="67">
        <v>1309936668</v>
      </c>
      <c r="E26" s="68">
        <f t="shared" si="0"/>
        <v>170252890</v>
      </c>
      <c r="F26" s="66">
        <f>SUM(F22:F25)</f>
        <v>1079290718</v>
      </c>
      <c r="G26" s="67">
        <v>1041093217</v>
      </c>
      <c r="H26" s="68">
        <f t="shared" si="1"/>
        <v>-38197501</v>
      </c>
      <c r="I26" s="68">
        <v>1138706265</v>
      </c>
      <c r="J26" s="43">
        <f t="shared" si="2"/>
        <v>14.9386078214408</v>
      </c>
      <c r="K26" s="36">
        <f t="shared" si="3"/>
        <v>-3.5391299455240937</v>
      </c>
      <c r="L26" s="89">
        <v>1309936668</v>
      </c>
      <c r="M26" s="87">
        <v>1041093217</v>
      </c>
      <c r="N26" s="37">
        <f t="shared" si="4"/>
        <v>12.997032158809683</v>
      </c>
      <c r="O26" s="36">
        <f t="shared" si="5"/>
        <v>-3.668979912295404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SUM(NC451:DC9!C28)</f>
        <v>422166783</v>
      </c>
      <c r="D28" s="64">
        <v>452247187</v>
      </c>
      <c r="E28" s="65">
        <f t="shared" si="0"/>
        <v>30080404</v>
      </c>
      <c r="F28" s="63">
        <f>SUM(NC451:DC9!F28)</f>
        <v>463671720</v>
      </c>
      <c r="G28" s="64">
        <v>330474733</v>
      </c>
      <c r="H28" s="65">
        <f t="shared" si="1"/>
        <v>-133196987</v>
      </c>
      <c r="I28" s="65">
        <v>404005200</v>
      </c>
      <c r="J28" s="30">
        <f t="shared" si="2"/>
        <v>7.125241779147745</v>
      </c>
      <c r="K28" s="31">
        <f t="shared" si="3"/>
        <v>-28.72657124743342</v>
      </c>
      <c r="L28" s="84">
        <v>1331391684</v>
      </c>
      <c r="M28" s="85">
        <v>1148897223</v>
      </c>
      <c r="N28" s="32">
        <f t="shared" si="4"/>
        <v>2.2593204059700285</v>
      </c>
      <c r="O28" s="31">
        <f t="shared" si="5"/>
        <v>-11.593464091783257</v>
      </c>
      <c r="P28" s="6"/>
      <c r="Q28" s="33"/>
    </row>
    <row r="29" spans="1:17" ht="12.75">
      <c r="A29" s="7"/>
      <c r="B29" s="29" t="s">
        <v>33</v>
      </c>
      <c r="C29" s="63">
        <f>SUM(NC451:DC9!C29)</f>
        <v>293088022</v>
      </c>
      <c r="D29" s="64">
        <v>226681049</v>
      </c>
      <c r="E29" s="65">
        <f t="shared" si="0"/>
        <v>-66406973</v>
      </c>
      <c r="F29" s="63">
        <f>SUM(NC451:DC9!F29)</f>
        <v>204254229</v>
      </c>
      <c r="G29" s="64">
        <v>231260122</v>
      </c>
      <c r="H29" s="65">
        <f t="shared" si="1"/>
        <v>27005893</v>
      </c>
      <c r="I29" s="65">
        <v>186383226</v>
      </c>
      <c r="J29" s="30">
        <f t="shared" si="2"/>
        <v>-22.65768916342818</v>
      </c>
      <c r="K29" s="31">
        <f t="shared" si="3"/>
        <v>13.221705681305624</v>
      </c>
      <c r="L29" s="84">
        <v>1331391684</v>
      </c>
      <c r="M29" s="85">
        <v>1148897223</v>
      </c>
      <c r="N29" s="32">
        <f t="shared" si="4"/>
        <v>-4.987786374066011</v>
      </c>
      <c r="O29" s="31">
        <f t="shared" si="5"/>
        <v>2.350592590822199</v>
      </c>
      <c r="P29" s="6"/>
      <c r="Q29" s="33"/>
    </row>
    <row r="30" spans="1:17" ht="12.75">
      <c r="A30" s="7"/>
      <c r="B30" s="29" t="s">
        <v>34</v>
      </c>
      <c r="C30" s="63">
        <f>SUM(NC451:DC9!C30)</f>
        <v>0</v>
      </c>
      <c r="D30" s="64">
        <v>80000</v>
      </c>
      <c r="E30" s="65">
        <f t="shared" si="0"/>
        <v>80000</v>
      </c>
      <c r="F30" s="63">
        <f>SUM(NC451:DC9!F30)</f>
        <v>0</v>
      </c>
      <c r="G30" s="64">
        <v>31800</v>
      </c>
      <c r="H30" s="65">
        <f t="shared" si="1"/>
        <v>31800</v>
      </c>
      <c r="I30" s="65">
        <v>33708</v>
      </c>
      <c r="J30" s="30">
        <f t="shared" si="2"/>
        <v>0</v>
      </c>
      <c r="K30" s="31">
        <f t="shared" si="3"/>
        <v>0</v>
      </c>
      <c r="L30" s="84">
        <v>1331391684</v>
      </c>
      <c r="M30" s="85">
        <v>1148897223</v>
      </c>
      <c r="N30" s="32">
        <f t="shared" si="4"/>
        <v>0.006008750164313029</v>
      </c>
      <c r="O30" s="31">
        <f t="shared" si="5"/>
        <v>0.002767871604473362</v>
      </c>
      <c r="P30" s="6"/>
      <c r="Q30" s="33"/>
    </row>
    <row r="31" spans="1:17" ht="12.75">
      <c r="A31" s="7"/>
      <c r="B31" s="29" t="s">
        <v>35</v>
      </c>
      <c r="C31" s="63">
        <f>SUM(NC451:DC9!C31)</f>
        <v>185915448</v>
      </c>
      <c r="D31" s="64">
        <v>174468360</v>
      </c>
      <c r="E31" s="65">
        <f t="shared" si="0"/>
        <v>-11447088</v>
      </c>
      <c r="F31" s="63">
        <f>SUM(NC451:DC9!F31)</f>
        <v>203151597</v>
      </c>
      <c r="G31" s="64">
        <v>202588894</v>
      </c>
      <c r="H31" s="65">
        <f t="shared" si="1"/>
        <v>-562703</v>
      </c>
      <c r="I31" s="65">
        <v>259938193</v>
      </c>
      <c r="J31" s="30">
        <f t="shared" si="2"/>
        <v>-6.157147307091986</v>
      </c>
      <c r="K31" s="31">
        <f t="shared" si="3"/>
        <v>-0.27698674699564385</v>
      </c>
      <c r="L31" s="84">
        <v>1331391684</v>
      </c>
      <c r="M31" s="85">
        <v>1148897223</v>
      </c>
      <c r="N31" s="32">
        <f t="shared" si="4"/>
        <v>-0.8597836487613213</v>
      </c>
      <c r="O31" s="31">
        <f t="shared" si="5"/>
        <v>-0.04897766212113127</v>
      </c>
      <c r="P31" s="6"/>
      <c r="Q31" s="33"/>
    </row>
    <row r="32" spans="1:17" ht="12.75">
      <c r="A32" s="7"/>
      <c r="B32" s="29" t="s">
        <v>36</v>
      </c>
      <c r="C32" s="63">
        <f>SUM(NC451:DC9!C32)</f>
        <v>351433488</v>
      </c>
      <c r="D32" s="64">
        <v>477915088</v>
      </c>
      <c r="E32" s="65">
        <f t="shared" si="0"/>
        <v>126481600</v>
      </c>
      <c r="F32" s="63">
        <f>SUM(NC451:DC9!F32)</f>
        <v>311127935</v>
      </c>
      <c r="G32" s="64">
        <v>384541674</v>
      </c>
      <c r="H32" s="65">
        <f t="shared" si="1"/>
        <v>73413739</v>
      </c>
      <c r="I32" s="65">
        <v>462418948</v>
      </c>
      <c r="J32" s="30">
        <f t="shared" si="2"/>
        <v>35.99019567537628</v>
      </c>
      <c r="K32" s="31">
        <f t="shared" si="3"/>
        <v>23.595997254312763</v>
      </c>
      <c r="L32" s="84">
        <v>1331391684</v>
      </c>
      <c r="M32" s="85">
        <v>1148897223</v>
      </c>
      <c r="N32" s="32">
        <f t="shared" si="4"/>
        <v>9.499954184782185</v>
      </c>
      <c r="O32" s="31">
        <f t="shared" si="5"/>
        <v>6.389930929443982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1252603741</v>
      </c>
      <c r="D33" s="82">
        <v>1331391684</v>
      </c>
      <c r="E33" s="83">
        <f t="shared" si="0"/>
        <v>78787943</v>
      </c>
      <c r="F33" s="81">
        <f>SUM(F28:F32)</f>
        <v>1182205481</v>
      </c>
      <c r="G33" s="82">
        <v>1148897223</v>
      </c>
      <c r="H33" s="83">
        <f t="shared" si="1"/>
        <v>-33308258</v>
      </c>
      <c r="I33" s="83">
        <v>1312779275</v>
      </c>
      <c r="J33" s="58">
        <f t="shared" si="2"/>
        <v>6.289933553695175</v>
      </c>
      <c r="K33" s="59">
        <f t="shared" si="3"/>
        <v>-2.8174677359662827</v>
      </c>
      <c r="L33" s="96">
        <v>1331391684</v>
      </c>
      <c r="M33" s="97">
        <v>1148897223</v>
      </c>
      <c r="N33" s="60">
        <f t="shared" si="4"/>
        <v>5.917713318089194</v>
      </c>
      <c r="O33" s="59">
        <f t="shared" si="5"/>
        <v>-2.8991503620337324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7532698</v>
      </c>
      <c r="D8" s="64">
        <v>7468000</v>
      </c>
      <c r="E8" s="65">
        <f>($D8-$C8)</f>
        <v>-64698</v>
      </c>
      <c r="F8" s="63">
        <v>7939606</v>
      </c>
      <c r="G8" s="64">
        <v>7891099</v>
      </c>
      <c r="H8" s="65">
        <f>($G8-$F8)</f>
        <v>-48507</v>
      </c>
      <c r="I8" s="65">
        <v>8253999</v>
      </c>
      <c r="J8" s="30">
        <f>IF($C8=0,0,($E8/$C8)*100)</f>
        <v>-0.8588954448990256</v>
      </c>
      <c r="K8" s="31">
        <f>IF($F8=0,0,($H8/$F8)*100)</f>
        <v>-0.610949712114178</v>
      </c>
      <c r="L8" s="84">
        <v>63295802</v>
      </c>
      <c r="M8" s="85">
        <v>65980604</v>
      </c>
      <c r="N8" s="32">
        <f>IF($L8=0,0,($E8/$L8)*100)</f>
        <v>-0.10221530963459473</v>
      </c>
      <c r="O8" s="31">
        <f>IF($M8=0,0,($H8/$M8)*100)</f>
        <v>-0.07351705964983285</v>
      </c>
      <c r="P8" s="6"/>
      <c r="Q8" s="33"/>
    </row>
    <row r="9" spans="1:17" ht="12.75">
      <c r="A9" s="3"/>
      <c r="B9" s="29" t="s">
        <v>16</v>
      </c>
      <c r="C9" s="63">
        <v>20299798</v>
      </c>
      <c r="D9" s="64">
        <v>21593800</v>
      </c>
      <c r="E9" s="65">
        <f>($D9-$C9)</f>
        <v>1294002</v>
      </c>
      <c r="F9" s="63">
        <v>21395869</v>
      </c>
      <c r="G9" s="64">
        <v>22543100</v>
      </c>
      <c r="H9" s="65">
        <f>($G9-$F9)</f>
        <v>1147231</v>
      </c>
      <c r="I9" s="65">
        <v>23581300</v>
      </c>
      <c r="J9" s="30">
        <f>IF($C9=0,0,($E9/$C9)*100)</f>
        <v>6.3744575192324575</v>
      </c>
      <c r="K9" s="31">
        <f>IF($F9=0,0,($H9/$F9)*100)</f>
        <v>5.361927575832513</v>
      </c>
      <c r="L9" s="84">
        <v>63295802</v>
      </c>
      <c r="M9" s="85">
        <v>65980604</v>
      </c>
      <c r="N9" s="32">
        <f>IF($L9=0,0,($E9/$L9)*100)</f>
        <v>2.044372547803407</v>
      </c>
      <c r="O9" s="31">
        <f>IF($M9=0,0,($H9/$M9)*100)</f>
        <v>1.738739766613837</v>
      </c>
      <c r="P9" s="6"/>
      <c r="Q9" s="33"/>
    </row>
    <row r="10" spans="1:17" ht="12.75">
      <c r="A10" s="3"/>
      <c r="B10" s="29" t="s">
        <v>17</v>
      </c>
      <c r="C10" s="63">
        <v>35325816</v>
      </c>
      <c r="D10" s="64">
        <v>34234002</v>
      </c>
      <c r="E10" s="65">
        <f aca="true" t="shared" si="0" ref="E10:E33">($D10-$C10)</f>
        <v>-1091814</v>
      </c>
      <c r="F10" s="63">
        <v>37669992</v>
      </c>
      <c r="G10" s="64">
        <v>35546405</v>
      </c>
      <c r="H10" s="65">
        <f aca="true" t="shared" si="1" ref="H10:H33">($G10-$F10)</f>
        <v>-2123587</v>
      </c>
      <c r="I10" s="65">
        <v>37222405</v>
      </c>
      <c r="J10" s="30">
        <f aca="true" t="shared" si="2" ref="J10:J33">IF($C10=0,0,($E10/$C10)*100)</f>
        <v>-3.090697183045963</v>
      </c>
      <c r="K10" s="31">
        <f aca="true" t="shared" si="3" ref="K10:K33">IF($F10=0,0,($H10/$F10)*100)</f>
        <v>-5.637343910240278</v>
      </c>
      <c r="L10" s="84">
        <v>63295802</v>
      </c>
      <c r="M10" s="85">
        <v>65980604</v>
      </c>
      <c r="N10" s="32">
        <f aca="true" t="shared" si="4" ref="N10:N33">IF($L10=0,0,($E10/$L10)*100)</f>
        <v>-1.7249390409809484</v>
      </c>
      <c r="O10" s="31">
        <f aca="true" t="shared" si="5" ref="O10:O33">IF($M10=0,0,($H10/$M10)*100)</f>
        <v>-3.2185019100461703</v>
      </c>
      <c r="P10" s="6"/>
      <c r="Q10" s="33"/>
    </row>
    <row r="11" spans="1:17" ht="16.5">
      <c r="A11" s="7"/>
      <c r="B11" s="34" t="s">
        <v>18</v>
      </c>
      <c r="C11" s="66">
        <f>SUM(C8:C10)</f>
        <v>63158312</v>
      </c>
      <c r="D11" s="67">
        <v>63295802</v>
      </c>
      <c r="E11" s="68">
        <f t="shared" si="0"/>
        <v>137490</v>
      </c>
      <c r="F11" s="66">
        <f>SUM(F8:F10)</f>
        <v>67005467</v>
      </c>
      <c r="G11" s="67">
        <v>65980604</v>
      </c>
      <c r="H11" s="68">
        <f t="shared" si="1"/>
        <v>-1024863</v>
      </c>
      <c r="I11" s="68">
        <v>69057704</v>
      </c>
      <c r="J11" s="35">
        <f t="shared" si="2"/>
        <v>0.21769106178771847</v>
      </c>
      <c r="K11" s="36">
        <f t="shared" si="3"/>
        <v>-1.5295214642709676</v>
      </c>
      <c r="L11" s="86">
        <v>63295802</v>
      </c>
      <c r="M11" s="87">
        <v>65980604</v>
      </c>
      <c r="N11" s="37">
        <f t="shared" si="4"/>
        <v>0.21721819718786406</v>
      </c>
      <c r="O11" s="36">
        <f t="shared" si="5"/>
        <v>-1.5532792030821663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28535899</v>
      </c>
      <c r="D13" s="64">
        <v>26968617</v>
      </c>
      <c r="E13" s="65">
        <f t="shared" si="0"/>
        <v>-1567282</v>
      </c>
      <c r="F13" s="63">
        <v>30076828</v>
      </c>
      <c r="G13" s="64">
        <v>28562523</v>
      </c>
      <c r="H13" s="65">
        <f t="shared" si="1"/>
        <v>-1514305</v>
      </c>
      <c r="I13" s="65">
        <v>30353920</v>
      </c>
      <c r="J13" s="30">
        <f t="shared" si="2"/>
        <v>-5.492316888281669</v>
      </c>
      <c r="K13" s="31">
        <f t="shared" si="3"/>
        <v>-5.0347895728898004</v>
      </c>
      <c r="L13" s="84">
        <v>69986041</v>
      </c>
      <c r="M13" s="85">
        <v>72635877</v>
      </c>
      <c r="N13" s="32">
        <f t="shared" si="4"/>
        <v>-2.2394208582251425</v>
      </c>
      <c r="O13" s="31">
        <f t="shared" si="5"/>
        <v>-2.084789311485838</v>
      </c>
      <c r="P13" s="6"/>
      <c r="Q13" s="33"/>
    </row>
    <row r="14" spans="1:17" ht="12.75">
      <c r="A14" s="3"/>
      <c r="B14" s="29" t="s">
        <v>21</v>
      </c>
      <c r="C14" s="63">
        <v>3072094</v>
      </c>
      <c r="D14" s="64">
        <v>3739000</v>
      </c>
      <c r="E14" s="65">
        <f t="shared" si="0"/>
        <v>666906</v>
      </c>
      <c r="F14" s="63">
        <v>3237987</v>
      </c>
      <c r="G14" s="64">
        <v>4072200</v>
      </c>
      <c r="H14" s="65">
        <f t="shared" si="1"/>
        <v>834213</v>
      </c>
      <c r="I14" s="65">
        <v>4265100</v>
      </c>
      <c r="J14" s="30">
        <f t="shared" si="2"/>
        <v>21.708515429540892</v>
      </c>
      <c r="K14" s="31">
        <f t="shared" si="3"/>
        <v>25.76332147102505</v>
      </c>
      <c r="L14" s="84">
        <v>69986041</v>
      </c>
      <c r="M14" s="85">
        <v>72635877</v>
      </c>
      <c r="N14" s="32">
        <f t="shared" si="4"/>
        <v>0.9529128815844862</v>
      </c>
      <c r="O14" s="31">
        <f t="shared" si="5"/>
        <v>1.1484861675174654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69986041</v>
      </c>
      <c r="M15" s="85">
        <v>72635877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9933000</v>
      </c>
      <c r="D16" s="64">
        <v>10800000</v>
      </c>
      <c r="E16" s="65">
        <f t="shared" si="0"/>
        <v>867000</v>
      </c>
      <c r="F16" s="63">
        <v>10469272</v>
      </c>
      <c r="G16" s="64">
        <v>11298000</v>
      </c>
      <c r="H16" s="65">
        <f t="shared" si="1"/>
        <v>828728</v>
      </c>
      <c r="I16" s="65">
        <v>11817000</v>
      </c>
      <c r="J16" s="30">
        <f t="shared" si="2"/>
        <v>8.728480821504077</v>
      </c>
      <c r="K16" s="31">
        <f t="shared" si="3"/>
        <v>7.91581305748862</v>
      </c>
      <c r="L16" s="84">
        <v>69986041</v>
      </c>
      <c r="M16" s="85">
        <v>72635877</v>
      </c>
      <c r="N16" s="32">
        <f t="shared" si="4"/>
        <v>1.2388184666710895</v>
      </c>
      <c r="O16" s="31">
        <f t="shared" si="5"/>
        <v>1.1409348027834785</v>
      </c>
      <c r="P16" s="6"/>
      <c r="Q16" s="33"/>
    </row>
    <row r="17" spans="1:17" ht="12.75">
      <c r="A17" s="3"/>
      <c r="B17" s="29" t="s">
        <v>23</v>
      </c>
      <c r="C17" s="63">
        <v>27749654</v>
      </c>
      <c r="D17" s="64">
        <v>28478424</v>
      </c>
      <c r="E17" s="65">
        <f t="shared" si="0"/>
        <v>728770</v>
      </c>
      <c r="F17" s="63">
        <v>28843150</v>
      </c>
      <c r="G17" s="64">
        <v>28703154</v>
      </c>
      <c r="H17" s="65">
        <f t="shared" si="1"/>
        <v>-139996</v>
      </c>
      <c r="I17" s="65">
        <v>29593979</v>
      </c>
      <c r="J17" s="42">
        <f t="shared" si="2"/>
        <v>2.626230943275905</v>
      </c>
      <c r="K17" s="31">
        <f t="shared" si="3"/>
        <v>-0.4853700098636938</v>
      </c>
      <c r="L17" s="88">
        <v>69986041</v>
      </c>
      <c r="M17" s="85">
        <v>72635877</v>
      </c>
      <c r="N17" s="32">
        <f t="shared" si="4"/>
        <v>1.041307651621557</v>
      </c>
      <c r="O17" s="31">
        <f t="shared" si="5"/>
        <v>-0.19273671053768648</v>
      </c>
      <c r="P17" s="6"/>
      <c r="Q17" s="33"/>
    </row>
    <row r="18" spans="1:17" ht="16.5">
      <c r="A18" s="3"/>
      <c r="B18" s="34" t="s">
        <v>24</v>
      </c>
      <c r="C18" s="66">
        <f>SUM(C13:C17)</f>
        <v>69290647</v>
      </c>
      <c r="D18" s="67">
        <v>69986041</v>
      </c>
      <c r="E18" s="68">
        <f t="shared" si="0"/>
        <v>695394</v>
      </c>
      <c r="F18" s="66">
        <f>SUM(F13:F17)</f>
        <v>72627237</v>
      </c>
      <c r="G18" s="67">
        <v>72635877</v>
      </c>
      <c r="H18" s="68">
        <f t="shared" si="1"/>
        <v>8640</v>
      </c>
      <c r="I18" s="68">
        <v>76029999</v>
      </c>
      <c r="J18" s="43">
        <f t="shared" si="2"/>
        <v>1.0035899938991766</v>
      </c>
      <c r="K18" s="36">
        <f t="shared" si="3"/>
        <v>0.011896363343686062</v>
      </c>
      <c r="L18" s="89">
        <v>69986041</v>
      </c>
      <c r="M18" s="87">
        <v>72635877</v>
      </c>
      <c r="N18" s="37">
        <f t="shared" si="4"/>
        <v>0.9936181416519902</v>
      </c>
      <c r="O18" s="36">
        <f t="shared" si="5"/>
        <v>0.011894948277419437</v>
      </c>
      <c r="P18" s="6"/>
      <c r="Q18" s="38"/>
    </row>
    <row r="19" spans="1:17" ht="16.5">
      <c r="A19" s="44"/>
      <c r="B19" s="45" t="s">
        <v>25</v>
      </c>
      <c r="C19" s="72">
        <f>C11-C18</f>
        <v>-6132335</v>
      </c>
      <c r="D19" s="73">
        <v>-6690239</v>
      </c>
      <c r="E19" s="74">
        <f t="shared" si="0"/>
        <v>-557904</v>
      </c>
      <c r="F19" s="75">
        <f>F11-F18</f>
        <v>-5621770</v>
      </c>
      <c r="G19" s="76">
        <v>-6655273</v>
      </c>
      <c r="H19" s="77">
        <f t="shared" si="1"/>
        <v>-1033503</v>
      </c>
      <c r="I19" s="77">
        <v>-6972295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8125602</v>
      </c>
      <c r="M22" s="85">
        <v>8352001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</v>
      </c>
      <c r="D23" s="64">
        <v>60500</v>
      </c>
      <c r="E23" s="65">
        <f t="shared" si="0"/>
        <v>60494</v>
      </c>
      <c r="F23" s="63">
        <v>6</v>
      </c>
      <c r="G23" s="64">
        <v>0</v>
      </c>
      <c r="H23" s="65">
        <f t="shared" si="1"/>
        <v>-6</v>
      </c>
      <c r="I23" s="65">
        <v>0</v>
      </c>
      <c r="J23" s="30">
        <f t="shared" si="2"/>
        <v>1008233.3333333334</v>
      </c>
      <c r="K23" s="31">
        <f t="shared" si="3"/>
        <v>-100</v>
      </c>
      <c r="L23" s="84">
        <v>8125602</v>
      </c>
      <c r="M23" s="85">
        <v>8352001</v>
      </c>
      <c r="N23" s="32">
        <f t="shared" si="4"/>
        <v>0.7444863777477656</v>
      </c>
      <c r="O23" s="31">
        <f t="shared" si="5"/>
        <v>-7.183907185834867E-05</v>
      </c>
      <c r="P23" s="6"/>
      <c r="Q23" s="33"/>
    </row>
    <row r="24" spans="1:17" ht="12.75">
      <c r="A24" s="7"/>
      <c r="B24" s="29" t="s">
        <v>29</v>
      </c>
      <c r="C24" s="63">
        <v>13274003</v>
      </c>
      <c r="D24" s="64">
        <v>8065102</v>
      </c>
      <c r="E24" s="65">
        <f t="shared" si="0"/>
        <v>-5208901</v>
      </c>
      <c r="F24" s="63">
        <v>14542003</v>
      </c>
      <c r="G24" s="64">
        <v>8352001</v>
      </c>
      <c r="H24" s="65">
        <f t="shared" si="1"/>
        <v>-6190002</v>
      </c>
      <c r="I24" s="65">
        <v>8562002</v>
      </c>
      <c r="J24" s="30">
        <f t="shared" si="2"/>
        <v>-39.241372779560166</v>
      </c>
      <c r="K24" s="31">
        <f t="shared" si="3"/>
        <v>-42.56636448225186</v>
      </c>
      <c r="L24" s="84">
        <v>8125602</v>
      </c>
      <c r="M24" s="85">
        <v>8352001</v>
      </c>
      <c r="N24" s="32">
        <f t="shared" si="4"/>
        <v>-64.10480109658336</v>
      </c>
      <c r="O24" s="31">
        <f t="shared" si="5"/>
        <v>-74.113999746887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8125602</v>
      </c>
      <c r="M25" s="85">
        <v>8352001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13274009</v>
      </c>
      <c r="D26" s="67">
        <v>8125602</v>
      </c>
      <c r="E26" s="68">
        <f t="shared" si="0"/>
        <v>-5148407</v>
      </c>
      <c r="F26" s="66">
        <f>SUM(F22:F24)</f>
        <v>14542009</v>
      </c>
      <c r="G26" s="67">
        <v>8352001</v>
      </c>
      <c r="H26" s="68">
        <f t="shared" si="1"/>
        <v>-6190008</v>
      </c>
      <c r="I26" s="68">
        <v>8562002</v>
      </c>
      <c r="J26" s="43">
        <f t="shared" si="2"/>
        <v>-38.78562233911398</v>
      </c>
      <c r="K26" s="36">
        <f t="shared" si="3"/>
        <v>-42.56638817923989</v>
      </c>
      <c r="L26" s="89">
        <v>8125602</v>
      </c>
      <c r="M26" s="87">
        <v>8352001</v>
      </c>
      <c r="N26" s="37">
        <f t="shared" si="4"/>
        <v>-63.360314718835596</v>
      </c>
      <c r="O26" s="36">
        <f t="shared" si="5"/>
        <v>-74.11407158595887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8274001</v>
      </c>
      <c r="D28" s="64">
        <v>740002</v>
      </c>
      <c r="E28" s="65">
        <f t="shared" si="0"/>
        <v>-7533999</v>
      </c>
      <c r="F28" s="63">
        <v>8542001</v>
      </c>
      <c r="G28" s="64">
        <v>1</v>
      </c>
      <c r="H28" s="65">
        <f t="shared" si="1"/>
        <v>-8542000</v>
      </c>
      <c r="I28" s="65">
        <v>2</v>
      </c>
      <c r="J28" s="30">
        <f t="shared" si="2"/>
        <v>-91.05629791439475</v>
      </c>
      <c r="K28" s="31">
        <f t="shared" si="3"/>
        <v>-99.99998829314116</v>
      </c>
      <c r="L28" s="84">
        <v>8125602</v>
      </c>
      <c r="M28" s="85">
        <v>8352001</v>
      </c>
      <c r="N28" s="32">
        <f t="shared" si="4"/>
        <v>-92.71927175364976</v>
      </c>
      <c r="O28" s="31">
        <f t="shared" si="5"/>
        <v>-102.2748919690024</v>
      </c>
      <c r="P28" s="6"/>
      <c r="Q28" s="33"/>
    </row>
    <row r="29" spans="1:17" ht="12.75">
      <c r="A29" s="7"/>
      <c r="B29" s="29" t="s">
        <v>33</v>
      </c>
      <c r="C29" s="63">
        <v>5000002</v>
      </c>
      <c r="D29" s="64">
        <v>0</v>
      </c>
      <c r="E29" s="65">
        <f t="shared" si="0"/>
        <v>-5000002</v>
      </c>
      <c r="F29" s="63">
        <v>6000002</v>
      </c>
      <c r="G29" s="64">
        <v>0</v>
      </c>
      <c r="H29" s="65">
        <f t="shared" si="1"/>
        <v>-6000002</v>
      </c>
      <c r="I29" s="65">
        <v>0</v>
      </c>
      <c r="J29" s="30">
        <f t="shared" si="2"/>
        <v>-100</v>
      </c>
      <c r="K29" s="31">
        <f t="shared" si="3"/>
        <v>-100</v>
      </c>
      <c r="L29" s="84">
        <v>8125602</v>
      </c>
      <c r="M29" s="85">
        <v>8352001</v>
      </c>
      <c r="N29" s="32">
        <f t="shared" si="4"/>
        <v>-61.53392696319608</v>
      </c>
      <c r="O29" s="31">
        <f t="shared" si="5"/>
        <v>-71.83909580470596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8125602</v>
      </c>
      <c r="M30" s="85">
        <v>8352001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</v>
      </c>
      <c r="D31" s="64">
        <v>7325100</v>
      </c>
      <c r="E31" s="65">
        <f t="shared" si="0"/>
        <v>7325099</v>
      </c>
      <c r="F31" s="63">
        <v>1</v>
      </c>
      <c r="G31" s="64">
        <v>8352000</v>
      </c>
      <c r="H31" s="65">
        <f t="shared" si="1"/>
        <v>8351999</v>
      </c>
      <c r="I31" s="65">
        <v>8562000</v>
      </c>
      <c r="J31" s="30">
        <f t="shared" si="2"/>
        <v>732509900</v>
      </c>
      <c r="K31" s="31">
        <f t="shared" si="3"/>
        <v>835199900</v>
      </c>
      <c r="L31" s="84">
        <v>8125602</v>
      </c>
      <c r="M31" s="85">
        <v>8352001</v>
      </c>
      <c r="N31" s="32">
        <f t="shared" si="4"/>
        <v>90.14838531348201</v>
      </c>
      <c r="O31" s="31">
        <f t="shared" si="5"/>
        <v>99.99997605364271</v>
      </c>
      <c r="P31" s="6"/>
      <c r="Q31" s="33"/>
    </row>
    <row r="32" spans="1:17" ht="12.75">
      <c r="A32" s="7"/>
      <c r="B32" s="29" t="s">
        <v>36</v>
      </c>
      <c r="C32" s="63">
        <v>5</v>
      </c>
      <c r="D32" s="64">
        <v>60500</v>
      </c>
      <c r="E32" s="65">
        <f t="shared" si="0"/>
        <v>60495</v>
      </c>
      <c r="F32" s="63">
        <v>5</v>
      </c>
      <c r="G32" s="64">
        <v>0</v>
      </c>
      <c r="H32" s="65">
        <f t="shared" si="1"/>
        <v>-5</v>
      </c>
      <c r="I32" s="65">
        <v>0</v>
      </c>
      <c r="J32" s="30">
        <f t="shared" si="2"/>
        <v>1209900</v>
      </c>
      <c r="K32" s="31">
        <f t="shared" si="3"/>
        <v>-100</v>
      </c>
      <c r="L32" s="84">
        <v>8125602</v>
      </c>
      <c r="M32" s="85">
        <v>8352001</v>
      </c>
      <c r="N32" s="32">
        <f t="shared" si="4"/>
        <v>0.7444986845282356</v>
      </c>
      <c r="O32" s="31">
        <f t="shared" si="5"/>
        <v>-5.986589321529056E-05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13274009</v>
      </c>
      <c r="D33" s="82">
        <v>8125602</v>
      </c>
      <c r="E33" s="83">
        <f t="shared" si="0"/>
        <v>-5148407</v>
      </c>
      <c r="F33" s="81">
        <f>SUM(F28:F32)</f>
        <v>14542009</v>
      </c>
      <c r="G33" s="82">
        <v>8352001</v>
      </c>
      <c r="H33" s="83">
        <f t="shared" si="1"/>
        <v>-6190008</v>
      </c>
      <c r="I33" s="83">
        <v>8562002</v>
      </c>
      <c r="J33" s="58">
        <f t="shared" si="2"/>
        <v>-38.78562233911398</v>
      </c>
      <c r="K33" s="59">
        <f t="shared" si="3"/>
        <v>-42.56638817923989</v>
      </c>
      <c r="L33" s="96">
        <v>8125602</v>
      </c>
      <c r="M33" s="97">
        <v>8352001</v>
      </c>
      <c r="N33" s="60">
        <f t="shared" si="4"/>
        <v>-63.360314718835596</v>
      </c>
      <c r="O33" s="59">
        <f t="shared" si="5"/>
        <v>-74.11407158595887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8680438</v>
      </c>
      <c r="D8" s="64">
        <v>9078790</v>
      </c>
      <c r="E8" s="65">
        <f>($D8-$C8)</f>
        <v>398352</v>
      </c>
      <c r="F8" s="63">
        <v>9149182</v>
      </c>
      <c r="G8" s="64">
        <v>9496414</v>
      </c>
      <c r="H8" s="65">
        <f>($G8-$F8)</f>
        <v>347232</v>
      </c>
      <c r="I8" s="65">
        <v>9933251</v>
      </c>
      <c r="J8" s="30">
        <f>IF($C8=0,0,($E8/$C8)*100)</f>
        <v>4.589077187118899</v>
      </c>
      <c r="K8" s="31">
        <f>IF($F8=0,0,($H8/$F8)*100)</f>
        <v>3.795224534827266</v>
      </c>
      <c r="L8" s="84">
        <v>59516960</v>
      </c>
      <c r="M8" s="85">
        <v>62053081</v>
      </c>
      <c r="N8" s="32">
        <f>IF($L8=0,0,($E8/$L8)*100)</f>
        <v>0.6693083786537485</v>
      </c>
      <c r="O8" s="31">
        <f>IF($M8=0,0,($H8/$M8)*100)</f>
        <v>0.5595725375827834</v>
      </c>
      <c r="P8" s="6"/>
      <c r="Q8" s="33"/>
    </row>
    <row r="9" spans="1:17" ht="12.75">
      <c r="A9" s="3"/>
      <c r="B9" s="29" t="s">
        <v>16</v>
      </c>
      <c r="C9" s="63">
        <v>19373337</v>
      </c>
      <c r="D9" s="64">
        <v>20635596</v>
      </c>
      <c r="E9" s="65">
        <f>($D9-$C9)</f>
        <v>1262259</v>
      </c>
      <c r="F9" s="63">
        <v>20419497</v>
      </c>
      <c r="G9" s="64">
        <v>21584833</v>
      </c>
      <c r="H9" s="65">
        <f>($G9-$F9)</f>
        <v>1165336</v>
      </c>
      <c r="I9" s="65">
        <v>22577734</v>
      </c>
      <c r="J9" s="30">
        <f>IF($C9=0,0,($E9/$C9)*100)</f>
        <v>6.515444396595176</v>
      </c>
      <c r="K9" s="31">
        <f>IF($F9=0,0,($H9/$F9)*100)</f>
        <v>5.706977013194791</v>
      </c>
      <c r="L9" s="84">
        <v>59516960</v>
      </c>
      <c r="M9" s="85">
        <v>62053081</v>
      </c>
      <c r="N9" s="32">
        <f>IF($L9=0,0,($E9/$L9)*100)</f>
        <v>2.1208391692048787</v>
      </c>
      <c r="O9" s="31">
        <f>IF($M9=0,0,($H9/$M9)*100)</f>
        <v>1.8779663817176138</v>
      </c>
      <c r="P9" s="6"/>
      <c r="Q9" s="33"/>
    </row>
    <row r="10" spans="1:17" ht="12.75">
      <c r="A10" s="3"/>
      <c r="B10" s="29" t="s">
        <v>17</v>
      </c>
      <c r="C10" s="63">
        <v>29820763</v>
      </c>
      <c r="D10" s="64">
        <v>29802574</v>
      </c>
      <c r="E10" s="65">
        <f aca="true" t="shared" si="0" ref="E10:E33">($D10-$C10)</f>
        <v>-18189</v>
      </c>
      <c r="F10" s="63">
        <v>31932813</v>
      </c>
      <c r="G10" s="64">
        <v>30971834</v>
      </c>
      <c r="H10" s="65">
        <f aca="true" t="shared" si="1" ref="H10:H33">($G10-$F10)</f>
        <v>-960979</v>
      </c>
      <c r="I10" s="65">
        <v>32455025</v>
      </c>
      <c r="J10" s="30">
        <f aca="true" t="shared" si="2" ref="J10:J33">IF($C10=0,0,($E10/$C10)*100)</f>
        <v>-0.060994415199906185</v>
      </c>
      <c r="K10" s="31">
        <f aca="true" t="shared" si="3" ref="K10:K33">IF($F10=0,0,($H10/$F10)*100)</f>
        <v>-3.009377845916675</v>
      </c>
      <c r="L10" s="84">
        <v>59516960</v>
      </c>
      <c r="M10" s="85">
        <v>62053081</v>
      </c>
      <c r="N10" s="32">
        <f aca="true" t="shared" si="4" ref="N10:N33">IF($L10=0,0,($E10/$L10)*100)</f>
        <v>-0.0305610367196174</v>
      </c>
      <c r="O10" s="31">
        <f aca="true" t="shared" si="5" ref="O10:O33">IF($M10=0,0,($H10/$M10)*100)</f>
        <v>-1.5486402681600935</v>
      </c>
      <c r="P10" s="6"/>
      <c r="Q10" s="33"/>
    </row>
    <row r="11" spans="1:17" ht="16.5">
      <c r="A11" s="7"/>
      <c r="B11" s="34" t="s">
        <v>18</v>
      </c>
      <c r="C11" s="66">
        <f>SUM(C8:C10)</f>
        <v>57874538</v>
      </c>
      <c r="D11" s="67">
        <v>59516960</v>
      </c>
      <c r="E11" s="68">
        <f t="shared" si="0"/>
        <v>1642422</v>
      </c>
      <c r="F11" s="66">
        <f>SUM(F8:F10)</f>
        <v>61501492</v>
      </c>
      <c r="G11" s="67">
        <v>62053081</v>
      </c>
      <c r="H11" s="68">
        <f t="shared" si="1"/>
        <v>551589</v>
      </c>
      <c r="I11" s="68">
        <v>64966010</v>
      </c>
      <c r="J11" s="35">
        <f t="shared" si="2"/>
        <v>2.837900839916856</v>
      </c>
      <c r="K11" s="36">
        <f t="shared" si="3"/>
        <v>0.8968709246923636</v>
      </c>
      <c r="L11" s="86">
        <v>59516960</v>
      </c>
      <c r="M11" s="87">
        <v>62053081</v>
      </c>
      <c r="N11" s="37">
        <f t="shared" si="4"/>
        <v>2.75958651113901</v>
      </c>
      <c r="O11" s="36">
        <f t="shared" si="5"/>
        <v>0.8888986511403036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34468042</v>
      </c>
      <c r="D13" s="64">
        <v>31299125</v>
      </c>
      <c r="E13" s="65">
        <f t="shared" si="0"/>
        <v>-3168917</v>
      </c>
      <c r="F13" s="63">
        <v>36577788</v>
      </c>
      <c r="G13" s="64">
        <v>32865495</v>
      </c>
      <c r="H13" s="65">
        <f t="shared" si="1"/>
        <v>-3712293</v>
      </c>
      <c r="I13" s="65">
        <v>34802664</v>
      </c>
      <c r="J13" s="30">
        <f t="shared" si="2"/>
        <v>-9.193783041113852</v>
      </c>
      <c r="K13" s="31">
        <f t="shared" si="3"/>
        <v>-10.14903634960102</v>
      </c>
      <c r="L13" s="84">
        <v>79858611</v>
      </c>
      <c r="M13" s="85">
        <v>81846677</v>
      </c>
      <c r="N13" s="32">
        <f t="shared" si="4"/>
        <v>-3.9681594261638233</v>
      </c>
      <c r="O13" s="31">
        <f t="shared" si="5"/>
        <v>-4.53566734297594</v>
      </c>
      <c r="P13" s="6"/>
      <c r="Q13" s="33"/>
    </row>
    <row r="14" spans="1:17" ht="12.75">
      <c r="A14" s="3"/>
      <c r="B14" s="29" t="s">
        <v>21</v>
      </c>
      <c r="C14" s="63">
        <v>5603276</v>
      </c>
      <c r="D14" s="64">
        <v>6199473</v>
      </c>
      <c r="E14" s="65">
        <f t="shared" si="0"/>
        <v>596197</v>
      </c>
      <c r="F14" s="63">
        <v>5846453</v>
      </c>
      <c r="G14" s="64">
        <v>6079685</v>
      </c>
      <c r="H14" s="65">
        <f t="shared" si="1"/>
        <v>233232</v>
      </c>
      <c r="I14" s="65">
        <v>6267098</v>
      </c>
      <c r="J14" s="30">
        <f t="shared" si="2"/>
        <v>10.640150511950509</v>
      </c>
      <c r="K14" s="31">
        <f t="shared" si="3"/>
        <v>3.989290600642817</v>
      </c>
      <c r="L14" s="84">
        <v>79858611</v>
      </c>
      <c r="M14" s="85">
        <v>81846677</v>
      </c>
      <c r="N14" s="32">
        <f t="shared" si="4"/>
        <v>0.7465657022259002</v>
      </c>
      <c r="O14" s="31">
        <f t="shared" si="5"/>
        <v>0.2849620883203358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79858611</v>
      </c>
      <c r="M15" s="85">
        <v>81846677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15524375</v>
      </c>
      <c r="D16" s="64">
        <v>15314480</v>
      </c>
      <c r="E16" s="65">
        <f t="shared" si="0"/>
        <v>-209895</v>
      </c>
      <c r="F16" s="63">
        <v>16592390</v>
      </c>
      <c r="G16" s="64">
        <v>16326833</v>
      </c>
      <c r="H16" s="65">
        <f t="shared" si="1"/>
        <v>-265557</v>
      </c>
      <c r="I16" s="65">
        <v>17834371</v>
      </c>
      <c r="J16" s="30">
        <f t="shared" si="2"/>
        <v>-1.3520351060831757</v>
      </c>
      <c r="K16" s="31">
        <f t="shared" si="3"/>
        <v>-1.6004746754385595</v>
      </c>
      <c r="L16" s="84">
        <v>79858611</v>
      </c>
      <c r="M16" s="85">
        <v>81846677</v>
      </c>
      <c r="N16" s="32">
        <f t="shared" si="4"/>
        <v>-0.2628332716680985</v>
      </c>
      <c r="O16" s="31">
        <f t="shared" si="5"/>
        <v>-0.32445666670132495</v>
      </c>
      <c r="P16" s="6"/>
      <c r="Q16" s="33"/>
    </row>
    <row r="17" spans="1:17" ht="12.75">
      <c r="A17" s="3"/>
      <c r="B17" s="29" t="s">
        <v>23</v>
      </c>
      <c r="C17" s="63">
        <v>24357943</v>
      </c>
      <c r="D17" s="64">
        <v>27045533</v>
      </c>
      <c r="E17" s="65">
        <f t="shared" si="0"/>
        <v>2687590</v>
      </c>
      <c r="F17" s="63">
        <v>25447205</v>
      </c>
      <c r="G17" s="64">
        <v>26574664</v>
      </c>
      <c r="H17" s="65">
        <f t="shared" si="1"/>
        <v>1127459</v>
      </c>
      <c r="I17" s="65">
        <v>27920053</v>
      </c>
      <c r="J17" s="42">
        <f t="shared" si="2"/>
        <v>11.033731378712892</v>
      </c>
      <c r="K17" s="31">
        <f t="shared" si="3"/>
        <v>4.430580883047863</v>
      </c>
      <c r="L17" s="88">
        <v>79858611</v>
      </c>
      <c r="M17" s="85">
        <v>81846677</v>
      </c>
      <c r="N17" s="32">
        <f t="shared" si="4"/>
        <v>3.3654354444006045</v>
      </c>
      <c r="O17" s="31">
        <f t="shared" si="5"/>
        <v>1.3775256874509396</v>
      </c>
      <c r="P17" s="6"/>
      <c r="Q17" s="33"/>
    </row>
    <row r="18" spans="1:17" ht="16.5">
      <c r="A18" s="3"/>
      <c r="B18" s="34" t="s">
        <v>24</v>
      </c>
      <c r="C18" s="66">
        <f>SUM(C13:C17)</f>
        <v>79953636</v>
      </c>
      <c r="D18" s="67">
        <v>79858611</v>
      </c>
      <c r="E18" s="68">
        <f t="shared" si="0"/>
        <v>-95025</v>
      </c>
      <c r="F18" s="66">
        <f>SUM(F13:F17)</f>
        <v>84463836</v>
      </c>
      <c r="G18" s="67">
        <v>81846677</v>
      </c>
      <c r="H18" s="68">
        <f t="shared" si="1"/>
        <v>-2617159</v>
      </c>
      <c r="I18" s="68">
        <v>86824186</v>
      </c>
      <c r="J18" s="43">
        <f t="shared" si="2"/>
        <v>-0.11885012959260538</v>
      </c>
      <c r="K18" s="36">
        <f t="shared" si="3"/>
        <v>-3.0985556942973793</v>
      </c>
      <c r="L18" s="89">
        <v>79858611</v>
      </c>
      <c r="M18" s="87">
        <v>81846677</v>
      </c>
      <c r="N18" s="37">
        <f t="shared" si="4"/>
        <v>-0.11899155120541728</v>
      </c>
      <c r="O18" s="36">
        <f t="shared" si="5"/>
        <v>-3.19763623390599</v>
      </c>
      <c r="P18" s="6"/>
      <c r="Q18" s="38"/>
    </row>
    <row r="19" spans="1:17" ht="16.5">
      <c r="A19" s="44"/>
      <c r="B19" s="45" t="s">
        <v>25</v>
      </c>
      <c r="C19" s="72">
        <f>C11-C18</f>
        <v>-22079098</v>
      </c>
      <c r="D19" s="73">
        <v>-20341651</v>
      </c>
      <c r="E19" s="74">
        <f t="shared" si="0"/>
        <v>1737447</v>
      </c>
      <c r="F19" s="75">
        <f>F11-F18</f>
        <v>-22962344</v>
      </c>
      <c r="G19" s="76">
        <v>-19793596</v>
      </c>
      <c r="H19" s="77">
        <f t="shared" si="1"/>
        <v>3168748</v>
      </c>
      <c r="I19" s="77">
        <v>-21858176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6941739</v>
      </c>
      <c r="M22" s="85">
        <v>18466087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200000</v>
      </c>
      <c r="E23" s="65">
        <f t="shared" si="0"/>
        <v>200000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6941739</v>
      </c>
      <c r="M23" s="85">
        <v>18466087</v>
      </c>
      <c r="N23" s="32">
        <f t="shared" si="4"/>
        <v>2.881122439204355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8824348</v>
      </c>
      <c r="D24" s="64">
        <v>6741739</v>
      </c>
      <c r="E24" s="65">
        <f t="shared" si="0"/>
        <v>-2082609</v>
      </c>
      <c r="F24" s="63">
        <v>9139914</v>
      </c>
      <c r="G24" s="64">
        <v>18466087</v>
      </c>
      <c r="H24" s="65">
        <f t="shared" si="1"/>
        <v>9326173</v>
      </c>
      <c r="I24" s="65">
        <v>17130435</v>
      </c>
      <c r="J24" s="30">
        <f t="shared" si="2"/>
        <v>-23.600712483233888</v>
      </c>
      <c r="K24" s="31">
        <f t="shared" si="3"/>
        <v>102.03786381359825</v>
      </c>
      <c r="L24" s="84">
        <v>6941739</v>
      </c>
      <c r="M24" s="85">
        <v>18466087</v>
      </c>
      <c r="N24" s="32">
        <f t="shared" si="4"/>
        <v>-30.001257609944716</v>
      </c>
      <c r="O24" s="31">
        <f t="shared" si="5"/>
        <v>50.504327202617425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6941739</v>
      </c>
      <c r="M25" s="85">
        <v>18466087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8824348</v>
      </c>
      <c r="D26" s="67">
        <v>6941739</v>
      </c>
      <c r="E26" s="68">
        <f t="shared" si="0"/>
        <v>-1882609</v>
      </c>
      <c r="F26" s="66">
        <f>SUM(F22:F24)</f>
        <v>9139914</v>
      </c>
      <c r="G26" s="67">
        <v>18466087</v>
      </c>
      <c r="H26" s="68">
        <f t="shared" si="1"/>
        <v>9326173</v>
      </c>
      <c r="I26" s="68">
        <v>17130435</v>
      </c>
      <c r="J26" s="43">
        <f t="shared" si="2"/>
        <v>-21.3342560832823</v>
      </c>
      <c r="K26" s="36">
        <f t="shared" si="3"/>
        <v>102.03786381359825</v>
      </c>
      <c r="L26" s="89">
        <v>6941739</v>
      </c>
      <c r="M26" s="87">
        <v>18466087</v>
      </c>
      <c r="N26" s="37">
        <f t="shared" si="4"/>
        <v>-27.120135170740355</v>
      </c>
      <c r="O26" s="36">
        <f t="shared" si="5"/>
        <v>50.504327202617425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6904348</v>
      </c>
      <c r="D28" s="64">
        <v>6741739</v>
      </c>
      <c r="E28" s="65">
        <f t="shared" si="0"/>
        <v>-162609</v>
      </c>
      <c r="F28" s="63">
        <v>7113914</v>
      </c>
      <c r="G28" s="64">
        <v>16966087</v>
      </c>
      <c r="H28" s="65">
        <f t="shared" si="1"/>
        <v>9852173</v>
      </c>
      <c r="I28" s="65">
        <v>12130435</v>
      </c>
      <c r="J28" s="30">
        <f t="shared" si="2"/>
        <v>-2.3551680766960184</v>
      </c>
      <c r="K28" s="31">
        <f t="shared" si="3"/>
        <v>138.49159548456728</v>
      </c>
      <c r="L28" s="84">
        <v>6941739</v>
      </c>
      <c r="M28" s="85">
        <v>18466087</v>
      </c>
      <c r="N28" s="32">
        <f t="shared" si="4"/>
        <v>-2.3424821935829048</v>
      </c>
      <c r="O28" s="31">
        <f t="shared" si="5"/>
        <v>53.35279206688456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0</v>
      </c>
      <c r="E29" s="65">
        <f t="shared" si="0"/>
        <v>-1920000</v>
      </c>
      <c r="F29" s="63">
        <v>2026000</v>
      </c>
      <c r="G29" s="64">
        <v>1500000</v>
      </c>
      <c r="H29" s="65">
        <f t="shared" si="1"/>
        <v>-526000</v>
      </c>
      <c r="I29" s="65">
        <v>5000000</v>
      </c>
      <c r="J29" s="30">
        <f t="shared" si="2"/>
        <v>-100</v>
      </c>
      <c r="K29" s="31">
        <f t="shared" si="3"/>
        <v>-25.962487660414613</v>
      </c>
      <c r="L29" s="84">
        <v>6941739</v>
      </c>
      <c r="M29" s="85">
        <v>18466087</v>
      </c>
      <c r="N29" s="32">
        <f t="shared" si="4"/>
        <v>-27.65877541636181</v>
      </c>
      <c r="O29" s="31">
        <f t="shared" si="5"/>
        <v>-2.8484648642671293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6941739</v>
      </c>
      <c r="M30" s="85">
        <v>18466087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6941739</v>
      </c>
      <c r="M31" s="85">
        <v>18466087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200000</v>
      </c>
      <c r="E32" s="65">
        <f t="shared" si="0"/>
        <v>200000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6941739</v>
      </c>
      <c r="M32" s="85">
        <v>18466087</v>
      </c>
      <c r="N32" s="32">
        <f t="shared" si="4"/>
        <v>2.881122439204355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8824348</v>
      </c>
      <c r="D33" s="82">
        <v>6941739</v>
      </c>
      <c r="E33" s="83">
        <f t="shared" si="0"/>
        <v>-1882609</v>
      </c>
      <c r="F33" s="81">
        <f>SUM(F28:F32)</f>
        <v>9139914</v>
      </c>
      <c r="G33" s="82">
        <v>18466087</v>
      </c>
      <c r="H33" s="83">
        <f t="shared" si="1"/>
        <v>9326173</v>
      </c>
      <c r="I33" s="83">
        <v>17130435</v>
      </c>
      <c r="J33" s="58">
        <f t="shared" si="2"/>
        <v>-21.3342560832823</v>
      </c>
      <c r="K33" s="59">
        <f t="shared" si="3"/>
        <v>102.03786381359825</v>
      </c>
      <c r="L33" s="96">
        <v>6941739</v>
      </c>
      <c r="M33" s="97">
        <v>18466087</v>
      </c>
      <c r="N33" s="60">
        <f t="shared" si="4"/>
        <v>-27.120135170740355</v>
      </c>
      <c r="O33" s="59">
        <f t="shared" si="5"/>
        <v>50.504327202617425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72725133</v>
      </c>
      <c r="M8" s="85">
        <v>69131083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72725133</v>
      </c>
      <c r="M9" s="85">
        <v>69131083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67085978</v>
      </c>
      <c r="D10" s="64">
        <v>72725133</v>
      </c>
      <c r="E10" s="65">
        <f aca="true" t="shared" si="0" ref="E10:E33">($D10-$C10)</f>
        <v>5639155</v>
      </c>
      <c r="F10" s="63">
        <v>69251399</v>
      </c>
      <c r="G10" s="64">
        <v>69131083</v>
      </c>
      <c r="H10" s="65">
        <f aca="true" t="shared" si="1" ref="H10:H33">($G10-$F10)</f>
        <v>-120316</v>
      </c>
      <c r="I10" s="65">
        <v>70887786</v>
      </c>
      <c r="J10" s="30">
        <f aca="true" t="shared" si="2" ref="J10:J33">IF($C10=0,0,($E10/$C10)*100)</f>
        <v>8.405862399442102</v>
      </c>
      <c r="K10" s="31">
        <f aca="true" t="shared" si="3" ref="K10:K33">IF($F10=0,0,($H10/$F10)*100)</f>
        <v>-0.17373800636143105</v>
      </c>
      <c r="L10" s="84">
        <v>72725133</v>
      </c>
      <c r="M10" s="85">
        <v>69131083</v>
      </c>
      <c r="N10" s="32">
        <f aca="true" t="shared" si="4" ref="N10:N33">IF($L10=0,0,($E10/$L10)*100)</f>
        <v>7.754066259321932</v>
      </c>
      <c r="O10" s="31">
        <f aca="true" t="shared" si="5" ref="O10:O33">IF($M10=0,0,($H10/$M10)*100)</f>
        <v>-0.17404038064903454</v>
      </c>
      <c r="P10" s="6"/>
      <c r="Q10" s="33"/>
    </row>
    <row r="11" spans="1:17" ht="16.5">
      <c r="A11" s="7"/>
      <c r="B11" s="34" t="s">
        <v>18</v>
      </c>
      <c r="C11" s="66">
        <f>SUM(C8:C10)</f>
        <v>67085978</v>
      </c>
      <c r="D11" s="67">
        <v>72725133</v>
      </c>
      <c r="E11" s="68">
        <f t="shared" si="0"/>
        <v>5639155</v>
      </c>
      <c r="F11" s="66">
        <f>SUM(F8:F10)</f>
        <v>69251399</v>
      </c>
      <c r="G11" s="67">
        <v>69131083</v>
      </c>
      <c r="H11" s="68">
        <f t="shared" si="1"/>
        <v>-120316</v>
      </c>
      <c r="I11" s="68">
        <v>70887786</v>
      </c>
      <c r="J11" s="35">
        <f t="shared" si="2"/>
        <v>8.405862399442102</v>
      </c>
      <c r="K11" s="36">
        <f t="shared" si="3"/>
        <v>-0.17373800636143105</v>
      </c>
      <c r="L11" s="86">
        <v>72725133</v>
      </c>
      <c r="M11" s="87">
        <v>69131083</v>
      </c>
      <c r="N11" s="37">
        <f t="shared" si="4"/>
        <v>7.754066259321932</v>
      </c>
      <c r="O11" s="36">
        <f t="shared" si="5"/>
        <v>-0.17404038064903454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42453198</v>
      </c>
      <c r="D13" s="64">
        <v>42561612</v>
      </c>
      <c r="E13" s="65">
        <f t="shared" si="0"/>
        <v>108414</v>
      </c>
      <c r="F13" s="63">
        <v>44921819</v>
      </c>
      <c r="G13" s="64">
        <v>44210974</v>
      </c>
      <c r="H13" s="65">
        <f t="shared" si="1"/>
        <v>-710845</v>
      </c>
      <c r="I13" s="65">
        <v>46648514</v>
      </c>
      <c r="J13" s="30">
        <f t="shared" si="2"/>
        <v>0.25537298744843673</v>
      </c>
      <c r="K13" s="31">
        <f t="shared" si="3"/>
        <v>-1.5824047552482234</v>
      </c>
      <c r="L13" s="84">
        <v>64785489</v>
      </c>
      <c r="M13" s="85">
        <v>71101240</v>
      </c>
      <c r="N13" s="32">
        <f t="shared" si="4"/>
        <v>0.1673430295478668</v>
      </c>
      <c r="O13" s="31">
        <f t="shared" si="5"/>
        <v>-0.9997645610681333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-8783074</v>
      </c>
      <c r="E14" s="65">
        <f t="shared" si="0"/>
        <v>-8783074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64785489</v>
      </c>
      <c r="M14" s="85">
        <v>71101240</v>
      </c>
      <c r="N14" s="32">
        <f t="shared" si="4"/>
        <v>-13.557162468897936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64785489</v>
      </c>
      <c r="M15" s="85">
        <v>71101240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64785489</v>
      </c>
      <c r="M16" s="85">
        <v>71101240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28542586</v>
      </c>
      <c r="D17" s="64">
        <v>31006951</v>
      </c>
      <c r="E17" s="65">
        <f t="shared" si="0"/>
        <v>2464365</v>
      </c>
      <c r="F17" s="63">
        <v>29304903</v>
      </c>
      <c r="G17" s="64">
        <v>26890266</v>
      </c>
      <c r="H17" s="65">
        <f t="shared" si="1"/>
        <v>-2414637</v>
      </c>
      <c r="I17" s="65">
        <v>27271975</v>
      </c>
      <c r="J17" s="42">
        <f t="shared" si="2"/>
        <v>8.633993430027678</v>
      </c>
      <c r="K17" s="31">
        <f t="shared" si="3"/>
        <v>-8.239703096782131</v>
      </c>
      <c r="L17" s="88">
        <v>64785489</v>
      </c>
      <c r="M17" s="85">
        <v>71101240</v>
      </c>
      <c r="N17" s="32">
        <f t="shared" si="4"/>
        <v>3.803884230927083</v>
      </c>
      <c r="O17" s="31">
        <f t="shared" si="5"/>
        <v>-3.3960546960925013</v>
      </c>
      <c r="P17" s="6"/>
      <c r="Q17" s="33"/>
    </row>
    <row r="18" spans="1:17" ht="16.5">
      <c r="A18" s="3"/>
      <c r="B18" s="34" t="s">
        <v>24</v>
      </c>
      <c r="C18" s="66">
        <f>SUM(C13:C17)</f>
        <v>70995784</v>
      </c>
      <c r="D18" s="67">
        <v>64785489</v>
      </c>
      <c r="E18" s="68">
        <f t="shared" si="0"/>
        <v>-6210295</v>
      </c>
      <c r="F18" s="66">
        <f>SUM(F13:F17)</f>
        <v>74226722</v>
      </c>
      <c r="G18" s="67">
        <v>71101240</v>
      </c>
      <c r="H18" s="68">
        <f t="shared" si="1"/>
        <v>-3125482</v>
      </c>
      <c r="I18" s="68">
        <v>73920489</v>
      </c>
      <c r="J18" s="43">
        <f t="shared" si="2"/>
        <v>-8.747413790092098</v>
      </c>
      <c r="K18" s="36">
        <f t="shared" si="3"/>
        <v>-4.210723464253211</v>
      </c>
      <c r="L18" s="89">
        <v>64785489</v>
      </c>
      <c r="M18" s="87">
        <v>71101240</v>
      </c>
      <c r="N18" s="37">
        <f t="shared" si="4"/>
        <v>-9.585935208422985</v>
      </c>
      <c r="O18" s="36">
        <f t="shared" si="5"/>
        <v>-4.3958192571606345</v>
      </c>
      <c r="P18" s="6"/>
      <c r="Q18" s="38"/>
    </row>
    <row r="19" spans="1:17" ht="16.5">
      <c r="A19" s="44"/>
      <c r="B19" s="45" t="s">
        <v>25</v>
      </c>
      <c r="C19" s="72">
        <f>C11-C18</f>
        <v>-3909806</v>
      </c>
      <c r="D19" s="73">
        <v>7939644</v>
      </c>
      <c r="E19" s="74">
        <f t="shared" si="0"/>
        <v>11849450</v>
      </c>
      <c r="F19" s="75">
        <f>F11-F18</f>
        <v>-4975323</v>
      </c>
      <c r="G19" s="76">
        <v>-1970157</v>
      </c>
      <c r="H19" s="77">
        <f t="shared" si="1"/>
        <v>3005166</v>
      </c>
      <c r="I19" s="77">
        <v>-3032703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1275000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1275000</v>
      </c>
      <c r="E23" s="65">
        <f t="shared" si="0"/>
        <v>1275000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1275000</v>
      </c>
      <c r="M23" s="85"/>
      <c r="N23" s="32">
        <f t="shared" si="4"/>
        <v>100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1275000</v>
      </c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1275000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1275000</v>
      </c>
      <c r="E26" s="68">
        <f t="shared" si="0"/>
        <v>1275000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>
        <v>1275000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1275000</v>
      </c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1275000</v>
      </c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50000</v>
      </c>
      <c r="E30" s="65">
        <f t="shared" si="0"/>
        <v>50000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1275000</v>
      </c>
      <c r="M30" s="85"/>
      <c r="N30" s="32">
        <f t="shared" si="4"/>
        <v>3.9215686274509802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1275000</v>
      </c>
      <c r="M31" s="85"/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1225000</v>
      </c>
      <c r="E32" s="65">
        <f t="shared" si="0"/>
        <v>1225000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1275000</v>
      </c>
      <c r="M32" s="85"/>
      <c r="N32" s="32">
        <f t="shared" si="4"/>
        <v>96.07843137254902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1275000</v>
      </c>
      <c r="E33" s="83">
        <f t="shared" si="0"/>
        <v>1275000</v>
      </c>
      <c r="F33" s="81">
        <f>SUM(F28:F32)</f>
        <v>0</v>
      </c>
      <c r="G33" s="82">
        <v>0</v>
      </c>
      <c r="H33" s="83">
        <f t="shared" si="1"/>
        <v>0</v>
      </c>
      <c r="I33" s="83">
        <v>0</v>
      </c>
      <c r="J33" s="58">
        <f t="shared" si="2"/>
        <v>0</v>
      </c>
      <c r="K33" s="59">
        <f t="shared" si="3"/>
        <v>0</v>
      </c>
      <c r="L33" s="96">
        <v>1275000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10214263</v>
      </c>
      <c r="D8" s="64">
        <v>23130609</v>
      </c>
      <c r="E8" s="65">
        <f>($D8-$C8)</f>
        <v>12916346</v>
      </c>
      <c r="F8" s="63">
        <v>10827119</v>
      </c>
      <c r="G8" s="64">
        <v>24518443</v>
      </c>
      <c r="H8" s="65">
        <f>($G8-$F8)</f>
        <v>13691324</v>
      </c>
      <c r="I8" s="65">
        <v>25989549</v>
      </c>
      <c r="J8" s="30">
        <f>IF($C8=0,0,($E8/$C8)*100)</f>
        <v>126.45401826837627</v>
      </c>
      <c r="K8" s="31">
        <f>IF($F8=0,0,($H8/$F8)*100)</f>
        <v>126.45399020736726</v>
      </c>
      <c r="L8" s="84">
        <v>137483729</v>
      </c>
      <c r="M8" s="85">
        <v>151503441</v>
      </c>
      <c r="N8" s="32">
        <f>IF($L8=0,0,($E8/$L8)*100)</f>
        <v>9.394817913325584</v>
      </c>
      <c r="O8" s="31">
        <f>IF($M8=0,0,($H8/$M8)*100)</f>
        <v>9.036972302167051</v>
      </c>
      <c r="P8" s="6"/>
      <c r="Q8" s="33"/>
    </row>
    <row r="9" spans="1:17" ht="12.75">
      <c r="A9" s="3"/>
      <c r="B9" s="29" t="s">
        <v>16</v>
      </c>
      <c r="C9" s="63">
        <v>31218003</v>
      </c>
      <c r="D9" s="64">
        <v>31972090</v>
      </c>
      <c r="E9" s="65">
        <f>($D9-$C9)</f>
        <v>754087</v>
      </c>
      <c r="F9" s="63">
        <v>39281014</v>
      </c>
      <c r="G9" s="64">
        <v>40080626</v>
      </c>
      <c r="H9" s="65">
        <f>($G9-$F9)</f>
        <v>799612</v>
      </c>
      <c r="I9" s="65">
        <v>40080626</v>
      </c>
      <c r="J9" s="30">
        <f>IF($C9=0,0,($E9/$C9)*100)</f>
        <v>2.4155516930407113</v>
      </c>
      <c r="K9" s="31">
        <f>IF($F9=0,0,($H9/$F9)*100)</f>
        <v>2.0356195489250863</v>
      </c>
      <c r="L9" s="84">
        <v>137483729</v>
      </c>
      <c r="M9" s="85">
        <v>151503441</v>
      </c>
      <c r="N9" s="32">
        <f>IF($L9=0,0,($E9/$L9)*100)</f>
        <v>0.5484918146204778</v>
      </c>
      <c r="O9" s="31">
        <f>IF($M9=0,0,($H9/$M9)*100)</f>
        <v>0.5277847121637324</v>
      </c>
      <c r="P9" s="6"/>
      <c r="Q9" s="33"/>
    </row>
    <row r="10" spans="1:17" ht="12.75">
      <c r="A10" s="3"/>
      <c r="B10" s="29" t="s">
        <v>17</v>
      </c>
      <c r="C10" s="63">
        <v>82389012</v>
      </c>
      <c r="D10" s="64">
        <v>82381030</v>
      </c>
      <c r="E10" s="65">
        <f aca="true" t="shared" si="0" ref="E10:E33">($D10-$C10)</f>
        <v>-7982</v>
      </c>
      <c r="F10" s="63">
        <v>87970058</v>
      </c>
      <c r="G10" s="64">
        <v>86904372</v>
      </c>
      <c r="H10" s="65">
        <f aca="true" t="shared" si="1" ref="H10:H33">($G10-$F10)</f>
        <v>-1065686</v>
      </c>
      <c r="I10" s="65">
        <v>89625372</v>
      </c>
      <c r="J10" s="30">
        <f aca="true" t="shared" si="2" ref="J10:J33">IF($C10=0,0,($E10/$C10)*100)</f>
        <v>-0.009688185118666067</v>
      </c>
      <c r="K10" s="31">
        <f aca="true" t="shared" si="3" ref="K10:K33">IF($F10=0,0,($H10/$F10)*100)</f>
        <v>-1.2114190034977583</v>
      </c>
      <c r="L10" s="84">
        <v>137483729</v>
      </c>
      <c r="M10" s="85">
        <v>151503441</v>
      </c>
      <c r="N10" s="32">
        <f aca="true" t="shared" si="4" ref="N10:N33">IF($L10=0,0,($E10/$L10)*100)</f>
        <v>-0.005805777933183643</v>
      </c>
      <c r="O10" s="31">
        <f aca="true" t="shared" si="5" ref="O10:O33">IF($M10=0,0,($H10/$M10)*100)</f>
        <v>-0.7034071259147177</v>
      </c>
      <c r="P10" s="6"/>
      <c r="Q10" s="33"/>
    </row>
    <row r="11" spans="1:17" ht="16.5">
      <c r="A11" s="7"/>
      <c r="B11" s="34" t="s">
        <v>18</v>
      </c>
      <c r="C11" s="66">
        <f>SUM(C8:C10)</f>
        <v>123821278</v>
      </c>
      <c r="D11" s="67">
        <v>137483729</v>
      </c>
      <c r="E11" s="68">
        <f t="shared" si="0"/>
        <v>13662451</v>
      </c>
      <c r="F11" s="66">
        <f>SUM(F8:F10)</f>
        <v>138078191</v>
      </c>
      <c r="G11" s="67">
        <v>151503441</v>
      </c>
      <c r="H11" s="68">
        <f t="shared" si="1"/>
        <v>13425250</v>
      </c>
      <c r="I11" s="68">
        <v>155695547</v>
      </c>
      <c r="J11" s="35">
        <f t="shared" si="2"/>
        <v>11.034009033568527</v>
      </c>
      <c r="K11" s="36">
        <f t="shared" si="3"/>
        <v>9.722933001055901</v>
      </c>
      <c r="L11" s="86">
        <v>137483729</v>
      </c>
      <c r="M11" s="87">
        <v>151503441</v>
      </c>
      <c r="N11" s="37">
        <f t="shared" si="4"/>
        <v>9.937503950012877</v>
      </c>
      <c r="O11" s="36">
        <f t="shared" si="5"/>
        <v>8.861349888416067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46442574</v>
      </c>
      <c r="D13" s="64">
        <v>38487191</v>
      </c>
      <c r="E13" s="65">
        <f t="shared" si="0"/>
        <v>-7955383</v>
      </c>
      <c r="F13" s="63">
        <v>49210481</v>
      </c>
      <c r="G13" s="64">
        <v>40796424</v>
      </c>
      <c r="H13" s="65">
        <f t="shared" si="1"/>
        <v>-8414057</v>
      </c>
      <c r="I13" s="65">
        <v>43244207</v>
      </c>
      <c r="J13" s="30">
        <f t="shared" si="2"/>
        <v>-17.129504923650444</v>
      </c>
      <c r="K13" s="31">
        <f t="shared" si="3"/>
        <v>-17.09809948819643</v>
      </c>
      <c r="L13" s="84">
        <v>148193600</v>
      </c>
      <c r="M13" s="85">
        <v>156836708</v>
      </c>
      <c r="N13" s="32">
        <f t="shared" si="4"/>
        <v>-5.368236550026452</v>
      </c>
      <c r="O13" s="31">
        <f t="shared" si="5"/>
        <v>-5.36485183047836</v>
      </c>
      <c r="P13" s="6"/>
      <c r="Q13" s="33"/>
    </row>
    <row r="14" spans="1:17" ht="12.75">
      <c r="A14" s="3"/>
      <c r="B14" s="29" t="s">
        <v>21</v>
      </c>
      <c r="C14" s="63">
        <v>37202659</v>
      </c>
      <c r="D14" s="64">
        <v>37202659</v>
      </c>
      <c r="E14" s="65">
        <f t="shared" si="0"/>
        <v>0</v>
      </c>
      <c r="F14" s="63">
        <v>39434819</v>
      </c>
      <c r="G14" s="64">
        <v>39434819</v>
      </c>
      <c r="H14" s="65">
        <f t="shared" si="1"/>
        <v>0</v>
      </c>
      <c r="I14" s="65">
        <v>39434819</v>
      </c>
      <c r="J14" s="30">
        <f t="shared" si="2"/>
        <v>0</v>
      </c>
      <c r="K14" s="31">
        <f t="shared" si="3"/>
        <v>0</v>
      </c>
      <c r="L14" s="84">
        <v>148193600</v>
      </c>
      <c r="M14" s="85">
        <v>156836708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148193600</v>
      </c>
      <c r="M15" s="85">
        <v>156836708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20660632</v>
      </c>
      <c r="D16" s="64">
        <v>20660632</v>
      </c>
      <c r="E16" s="65">
        <f t="shared" si="0"/>
        <v>0</v>
      </c>
      <c r="F16" s="63">
        <v>21900270</v>
      </c>
      <c r="G16" s="64">
        <v>21900270</v>
      </c>
      <c r="H16" s="65">
        <f t="shared" si="1"/>
        <v>0</v>
      </c>
      <c r="I16" s="65">
        <v>21900270</v>
      </c>
      <c r="J16" s="30">
        <f t="shared" si="2"/>
        <v>0</v>
      </c>
      <c r="K16" s="31">
        <f t="shared" si="3"/>
        <v>0</v>
      </c>
      <c r="L16" s="84">
        <v>148193600</v>
      </c>
      <c r="M16" s="85">
        <v>156836708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58503770</v>
      </c>
      <c r="D17" s="64">
        <v>51843118</v>
      </c>
      <c r="E17" s="65">
        <f t="shared" si="0"/>
        <v>-6660652</v>
      </c>
      <c r="F17" s="63">
        <v>62034410</v>
      </c>
      <c r="G17" s="64">
        <v>54705195</v>
      </c>
      <c r="H17" s="65">
        <f t="shared" si="1"/>
        <v>-7329215</v>
      </c>
      <c r="I17" s="65">
        <v>56155395</v>
      </c>
      <c r="J17" s="42">
        <f t="shared" si="2"/>
        <v>-11.384996214773851</v>
      </c>
      <c r="K17" s="31">
        <f t="shared" si="3"/>
        <v>-11.814757325813206</v>
      </c>
      <c r="L17" s="88">
        <v>148193600</v>
      </c>
      <c r="M17" s="85">
        <v>156836708</v>
      </c>
      <c r="N17" s="32">
        <f t="shared" si="4"/>
        <v>-4.494561168633463</v>
      </c>
      <c r="O17" s="31">
        <f t="shared" si="5"/>
        <v>-4.673150242352702</v>
      </c>
      <c r="P17" s="6"/>
      <c r="Q17" s="33"/>
    </row>
    <row r="18" spans="1:17" ht="16.5">
      <c r="A18" s="3"/>
      <c r="B18" s="34" t="s">
        <v>24</v>
      </c>
      <c r="C18" s="66">
        <f>SUM(C13:C17)</f>
        <v>162809635</v>
      </c>
      <c r="D18" s="67">
        <v>148193600</v>
      </c>
      <c r="E18" s="68">
        <f t="shared" si="0"/>
        <v>-14616035</v>
      </c>
      <c r="F18" s="66">
        <f>SUM(F13:F17)</f>
        <v>172579980</v>
      </c>
      <c r="G18" s="67">
        <v>156836708</v>
      </c>
      <c r="H18" s="68">
        <f t="shared" si="1"/>
        <v>-15743272</v>
      </c>
      <c r="I18" s="68">
        <v>160734691</v>
      </c>
      <c r="J18" s="43">
        <f t="shared" si="2"/>
        <v>-8.977377168126443</v>
      </c>
      <c r="K18" s="36">
        <f t="shared" si="3"/>
        <v>-9.122304916248106</v>
      </c>
      <c r="L18" s="89">
        <v>148193600</v>
      </c>
      <c r="M18" s="87">
        <v>156836708</v>
      </c>
      <c r="N18" s="37">
        <f t="shared" si="4"/>
        <v>-9.862797718659914</v>
      </c>
      <c r="O18" s="36">
        <f t="shared" si="5"/>
        <v>-10.038002072831063</v>
      </c>
      <c r="P18" s="6"/>
      <c r="Q18" s="38"/>
    </row>
    <row r="19" spans="1:17" ht="16.5">
      <c r="A19" s="44"/>
      <c r="B19" s="45" t="s">
        <v>25</v>
      </c>
      <c r="C19" s="72">
        <f>C11-C18</f>
        <v>-38988357</v>
      </c>
      <c r="D19" s="73">
        <v>-10709871</v>
      </c>
      <c r="E19" s="74">
        <f t="shared" si="0"/>
        <v>28278486</v>
      </c>
      <c r="F19" s="75">
        <f>F11-F18</f>
        <v>-34501789</v>
      </c>
      <c r="G19" s="76">
        <v>-5333267</v>
      </c>
      <c r="H19" s="77">
        <f t="shared" si="1"/>
        <v>29168522</v>
      </c>
      <c r="I19" s="77">
        <v>-5039144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</v>
      </c>
      <c r="D22" s="64">
        <v>9</v>
      </c>
      <c r="E22" s="65">
        <f t="shared" si="0"/>
        <v>-1</v>
      </c>
      <c r="F22" s="63">
        <v>10</v>
      </c>
      <c r="G22" s="64">
        <v>9</v>
      </c>
      <c r="H22" s="65">
        <f t="shared" si="1"/>
        <v>-1</v>
      </c>
      <c r="I22" s="65">
        <v>9</v>
      </c>
      <c r="J22" s="30">
        <f t="shared" si="2"/>
        <v>-10</v>
      </c>
      <c r="K22" s="31">
        <f t="shared" si="3"/>
        <v>-10</v>
      </c>
      <c r="L22" s="84">
        <v>25234009</v>
      </c>
      <c r="M22" s="85">
        <v>19397012</v>
      </c>
      <c r="N22" s="32">
        <f t="shared" si="4"/>
        <v>-3.96290577529714E-06</v>
      </c>
      <c r="O22" s="31">
        <f t="shared" si="5"/>
        <v>-5.155433218270938E-06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300000</v>
      </c>
      <c r="E23" s="65">
        <f t="shared" si="0"/>
        <v>300000</v>
      </c>
      <c r="F23" s="63">
        <v>0</v>
      </c>
      <c r="G23" s="64">
        <v>1</v>
      </c>
      <c r="H23" s="65">
        <f t="shared" si="1"/>
        <v>1</v>
      </c>
      <c r="I23" s="65">
        <v>1</v>
      </c>
      <c r="J23" s="30">
        <f t="shared" si="2"/>
        <v>0</v>
      </c>
      <c r="K23" s="31">
        <f t="shared" si="3"/>
        <v>0</v>
      </c>
      <c r="L23" s="84">
        <v>25234009</v>
      </c>
      <c r="M23" s="85">
        <v>19397012</v>
      </c>
      <c r="N23" s="32">
        <f t="shared" si="4"/>
        <v>1.188871732589142</v>
      </c>
      <c r="O23" s="31">
        <f t="shared" si="5"/>
        <v>5.155433218270938E-06</v>
      </c>
      <c r="P23" s="6"/>
      <c r="Q23" s="33"/>
    </row>
    <row r="24" spans="1:17" ht="12.75">
      <c r="A24" s="7"/>
      <c r="B24" s="29" t="s">
        <v>29</v>
      </c>
      <c r="C24" s="63">
        <v>12190000</v>
      </c>
      <c r="D24" s="64">
        <v>24934000</v>
      </c>
      <c r="E24" s="65">
        <f t="shared" si="0"/>
        <v>12744000</v>
      </c>
      <c r="F24" s="63">
        <v>12727000</v>
      </c>
      <c r="G24" s="64">
        <v>19397002</v>
      </c>
      <c r="H24" s="65">
        <f t="shared" si="1"/>
        <v>6670002</v>
      </c>
      <c r="I24" s="65">
        <v>30701001</v>
      </c>
      <c r="J24" s="30">
        <f t="shared" si="2"/>
        <v>104.54470877768662</v>
      </c>
      <c r="K24" s="31">
        <f t="shared" si="3"/>
        <v>52.408281606034414</v>
      </c>
      <c r="L24" s="84">
        <v>25234009</v>
      </c>
      <c r="M24" s="85">
        <v>19397012</v>
      </c>
      <c r="N24" s="32">
        <f t="shared" si="4"/>
        <v>50.50327120038675</v>
      </c>
      <c r="O24" s="31">
        <f t="shared" si="5"/>
        <v>34.38674987673359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25234009</v>
      </c>
      <c r="M25" s="85">
        <v>19397012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12190010</v>
      </c>
      <c r="D26" s="67">
        <v>25234009</v>
      </c>
      <c r="E26" s="68">
        <f t="shared" si="0"/>
        <v>13043999</v>
      </c>
      <c r="F26" s="66">
        <f>SUM(F22:F24)</f>
        <v>12727010</v>
      </c>
      <c r="G26" s="67">
        <v>19397012</v>
      </c>
      <c r="H26" s="68">
        <f t="shared" si="1"/>
        <v>6670002</v>
      </c>
      <c r="I26" s="68">
        <v>30701011</v>
      </c>
      <c r="J26" s="43">
        <f t="shared" si="2"/>
        <v>107.0056464268692</v>
      </c>
      <c r="K26" s="36">
        <f t="shared" si="3"/>
        <v>52.40824042724882</v>
      </c>
      <c r="L26" s="89">
        <v>25234009</v>
      </c>
      <c r="M26" s="87">
        <v>19397012</v>
      </c>
      <c r="N26" s="37">
        <f t="shared" si="4"/>
        <v>51.69213897007011</v>
      </c>
      <c r="O26" s="36">
        <f t="shared" si="5"/>
        <v>34.38674987673359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10270010</v>
      </c>
      <c r="D28" s="64">
        <v>17434010</v>
      </c>
      <c r="E28" s="65">
        <f t="shared" si="0"/>
        <v>7164000</v>
      </c>
      <c r="F28" s="63">
        <v>10701010</v>
      </c>
      <c r="G28" s="64">
        <v>10397011</v>
      </c>
      <c r="H28" s="65">
        <f t="shared" si="1"/>
        <v>-303999</v>
      </c>
      <c r="I28" s="65">
        <v>20701010</v>
      </c>
      <c r="J28" s="30">
        <f t="shared" si="2"/>
        <v>69.75650461878811</v>
      </c>
      <c r="K28" s="31">
        <f t="shared" si="3"/>
        <v>-2.840843995099528</v>
      </c>
      <c r="L28" s="84">
        <v>25234013</v>
      </c>
      <c r="M28" s="85">
        <v>19397016</v>
      </c>
      <c r="N28" s="32">
        <f t="shared" si="4"/>
        <v>28.39025247391289</v>
      </c>
      <c r="O28" s="31">
        <f t="shared" si="5"/>
        <v>-1.5672462197278179</v>
      </c>
      <c r="P28" s="6"/>
      <c r="Q28" s="33"/>
    </row>
    <row r="29" spans="1:17" ht="12.75">
      <c r="A29" s="7"/>
      <c r="B29" s="29" t="s">
        <v>33</v>
      </c>
      <c r="C29" s="63">
        <v>1920002</v>
      </c>
      <c r="D29" s="64">
        <v>7500000</v>
      </c>
      <c r="E29" s="65">
        <f t="shared" si="0"/>
        <v>5579998</v>
      </c>
      <c r="F29" s="63">
        <v>2026002</v>
      </c>
      <c r="G29" s="64">
        <v>9000001</v>
      </c>
      <c r="H29" s="65">
        <f t="shared" si="1"/>
        <v>6973999</v>
      </c>
      <c r="I29" s="65">
        <v>10000001</v>
      </c>
      <c r="J29" s="30">
        <f t="shared" si="2"/>
        <v>290.6245930993822</v>
      </c>
      <c r="K29" s="31">
        <f t="shared" si="3"/>
        <v>344.2246848719794</v>
      </c>
      <c r="L29" s="84">
        <v>25234013</v>
      </c>
      <c r="M29" s="85">
        <v>19397016</v>
      </c>
      <c r="N29" s="32">
        <f t="shared" si="4"/>
        <v>22.113002795076632</v>
      </c>
      <c r="O29" s="31">
        <f t="shared" si="5"/>
        <v>35.95397869445486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25234013</v>
      </c>
      <c r="M30" s="85">
        <v>19397016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25234013</v>
      </c>
      <c r="M31" s="85">
        <v>19397016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8</v>
      </c>
      <c r="D32" s="64">
        <v>300003</v>
      </c>
      <c r="E32" s="65">
        <f t="shared" si="0"/>
        <v>299995</v>
      </c>
      <c r="F32" s="63">
        <v>8</v>
      </c>
      <c r="G32" s="64">
        <v>4</v>
      </c>
      <c r="H32" s="65">
        <f t="shared" si="1"/>
        <v>-4</v>
      </c>
      <c r="I32" s="65">
        <v>4</v>
      </c>
      <c r="J32" s="30">
        <f t="shared" si="2"/>
        <v>3749937.5</v>
      </c>
      <c r="K32" s="31">
        <f t="shared" si="3"/>
        <v>-50</v>
      </c>
      <c r="L32" s="84">
        <v>25234013</v>
      </c>
      <c r="M32" s="85">
        <v>19397016</v>
      </c>
      <c r="N32" s="32">
        <f t="shared" si="4"/>
        <v>1.18885172960797</v>
      </c>
      <c r="O32" s="31">
        <f t="shared" si="5"/>
        <v>-2.0621728620525962E-05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12190020</v>
      </c>
      <c r="D33" s="82">
        <v>25234013</v>
      </c>
      <c r="E33" s="83">
        <f t="shared" si="0"/>
        <v>13043993</v>
      </c>
      <c r="F33" s="81">
        <f>SUM(F28:F32)</f>
        <v>12727020</v>
      </c>
      <c r="G33" s="82">
        <v>19397016</v>
      </c>
      <c r="H33" s="83">
        <f t="shared" si="1"/>
        <v>6669996</v>
      </c>
      <c r="I33" s="83">
        <v>30701015</v>
      </c>
      <c r="J33" s="58">
        <f t="shared" si="2"/>
        <v>107.00550942492302</v>
      </c>
      <c r="K33" s="59">
        <f t="shared" si="3"/>
        <v>52.408152104734654</v>
      </c>
      <c r="L33" s="96">
        <v>25234013</v>
      </c>
      <c r="M33" s="97">
        <v>19397016</v>
      </c>
      <c r="N33" s="60">
        <f t="shared" si="4"/>
        <v>51.69210699859749</v>
      </c>
      <c r="O33" s="59">
        <f t="shared" si="5"/>
        <v>34.38671185299842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367044</v>
      </c>
      <c r="D8" s="64">
        <v>17347747</v>
      </c>
      <c r="E8" s="65">
        <f>($D8-$C8)</f>
        <v>16980703</v>
      </c>
      <c r="F8" s="63">
        <v>389066</v>
      </c>
      <c r="G8" s="64">
        <v>18145744</v>
      </c>
      <c r="H8" s="65">
        <f>($G8-$F8)</f>
        <v>17756678</v>
      </c>
      <c r="I8" s="65">
        <v>18980447</v>
      </c>
      <c r="J8" s="30">
        <f>IF($C8=0,0,($E8/$C8)*100)</f>
        <v>4626.339893854688</v>
      </c>
      <c r="K8" s="31">
        <f>IF($F8=0,0,($H8/$F8)*100)</f>
        <v>4563.924372728535</v>
      </c>
      <c r="L8" s="84">
        <v>200521548</v>
      </c>
      <c r="M8" s="85">
        <v>202307763</v>
      </c>
      <c r="N8" s="32">
        <f>IF($L8=0,0,($E8/$L8)*100)</f>
        <v>8.468268457612346</v>
      </c>
      <c r="O8" s="31">
        <f>IF($M8=0,0,($H8/$M8)*100)</f>
        <v>8.777062104136855</v>
      </c>
      <c r="P8" s="6"/>
      <c r="Q8" s="33"/>
    </row>
    <row r="9" spans="1:17" ht="12.75">
      <c r="A9" s="3"/>
      <c r="B9" s="29" t="s">
        <v>16</v>
      </c>
      <c r="C9" s="63">
        <v>71790977</v>
      </c>
      <c r="D9" s="64">
        <v>69428063</v>
      </c>
      <c r="E9" s="65">
        <f>($D9-$C9)</f>
        <v>-2362914</v>
      </c>
      <c r="F9" s="63">
        <v>76459203</v>
      </c>
      <c r="G9" s="64">
        <v>72621753</v>
      </c>
      <c r="H9" s="65">
        <f>($G9-$F9)</f>
        <v>-3837450</v>
      </c>
      <c r="I9" s="65">
        <v>75962353</v>
      </c>
      <c r="J9" s="30">
        <f>IF($C9=0,0,($E9/$C9)*100)</f>
        <v>-3.2913801967063354</v>
      </c>
      <c r="K9" s="31">
        <f>IF($F9=0,0,($H9/$F9)*100)</f>
        <v>-5.0189510868953215</v>
      </c>
      <c r="L9" s="84">
        <v>200521548</v>
      </c>
      <c r="M9" s="85">
        <v>202307763</v>
      </c>
      <c r="N9" s="32">
        <f>IF($L9=0,0,($E9/$L9)*100)</f>
        <v>-1.1783840806974022</v>
      </c>
      <c r="O9" s="31">
        <f>IF($M9=0,0,($H9/$M9)*100)</f>
        <v>-1.8968377402304626</v>
      </c>
      <c r="P9" s="6"/>
      <c r="Q9" s="33"/>
    </row>
    <row r="10" spans="1:17" ht="12.75">
      <c r="A10" s="3"/>
      <c r="B10" s="29" t="s">
        <v>17</v>
      </c>
      <c r="C10" s="63">
        <v>90893036</v>
      </c>
      <c r="D10" s="64">
        <v>113745738</v>
      </c>
      <c r="E10" s="65">
        <f aca="true" t="shared" si="0" ref="E10:E33">($D10-$C10)</f>
        <v>22852702</v>
      </c>
      <c r="F10" s="63">
        <v>97177153</v>
      </c>
      <c r="G10" s="64">
        <v>111540266</v>
      </c>
      <c r="H10" s="65">
        <f aca="true" t="shared" si="1" ref="H10:H33">($G10-$F10)</f>
        <v>14363113</v>
      </c>
      <c r="I10" s="65">
        <v>118267529</v>
      </c>
      <c r="J10" s="30">
        <f aca="true" t="shared" si="2" ref="J10:J33">IF($C10=0,0,($E10/$C10)*100)</f>
        <v>25.142412450608425</v>
      </c>
      <c r="K10" s="31">
        <f aca="true" t="shared" si="3" ref="K10:K33">IF($F10=0,0,($H10/$F10)*100)</f>
        <v>14.780339366394074</v>
      </c>
      <c r="L10" s="84">
        <v>200521548</v>
      </c>
      <c r="M10" s="85">
        <v>202307763</v>
      </c>
      <c r="N10" s="32">
        <f aca="true" t="shared" si="4" ref="N10:N33">IF($L10=0,0,($E10/$L10)*100)</f>
        <v>11.396631548046896</v>
      </c>
      <c r="O10" s="31">
        <f aca="true" t="shared" si="5" ref="O10:O33">IF($M10=0,0,($H10/$M10)*100)</f>
        <v>7.099635123739666</v>
      </c>
      <c r="P10" s="6"/>
      <c r="Q10" s="33"/>
    </row>
    <row r="11" spans="1:17" ht="16.5">
      <c r="A11" s="7"/>
      <c r="B11" s="34" t="s">
        <v>18</v>
      </c>
      <c r="C11" s="66">
        <f>SUM(C8:C10)</f>
        <v>163051057</v>
      </c>
      <c r="D11" s="67">
        <v>200521548</v>
      </c>
      <c r="E11" s="68">
        <f t="shared" si="0"/>
        <v>37470491</v>
      </c>
      <c r="F11" s="66">
        <f>SUM(F8:F10)</f>
        <v>174025422</v>
      </c>
      <c r="G11" s="67">
        <v>202307763</v>
      </c>
      <c r="H11" s="68">
        <f t="shared" si="1"/>
        <v>28282341</v>
      </c>
      <c r="I11" s="68">
        <v>213210329</v>
      </c>
      <c r="J11" s="35">
        <f t="shared" si="2"/>
        <v>22.98083293014163</v>
      </c>
      <c r="K11" s="36">
        <f t="shared" si="3"/>
        <v>16.251844514992758</v>
      </c>
      <c r="L11" s="86">
        <v>200521548</v>
      </c>
      <c r="M11" s="87">
        <v>202307763</v>
      </c>
      <c r="N11" s="37">
        <f t="shared" si="4"/>
        <v>18.686515924961842</v>
      </c>
      <c r="O11" s="36">
        <f t="shared" si="5"/>
        <v>13.979859487646056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62118770</v>
      </c>
      <c r="D13" s="64">
        <v>60941698</v>
      </c>
      <c r="E13" s="65">
        <f t="shared" si="0"/>
        <v>-1177072</v>
      </c>
      <c r="F13" s="63">
        <v>65778263</v>
      </c>
      <c r="G13" s="64">
        <v>63745021</v>
      </c>
      <c r="H13" s="65">
        <f t="shared" si="1"/>
        <v>-2033242</v>
      </c>
      <c r="I13" s="65">
        <v>66677291</v>
      </c>
      <c r="J13" s="30">
        <f t="shared" si="2"/>
        <v>-1.894873320898015</v>
      </c>
      <c r="K13" s="31">
        <f t="shared" si="3"/>
        <v>-3.091054563116086</v>
      </c>
      <c r="L13" s="84">
        <v>196042118</v>
      </c>
      <c r="M13" s="85">
        <v>205060062</v>
      </c>
      <c r="N13" s="32">
        <f t="shared" si="4"/>
        <v>-0.6004179163173498</v>
      </c>
      <c r="O13" s="31">
        <f t="shared" si="5"/>
        <v>-0.9915348606497544</v>
      </c>
      <c r="P13" s="6"/>
      <c r="Q13" s="33"/>
    </row>
    <row r="14" spans="1:17" ht="12.75">
      <c r="A14" s="3"/>
      <c r="B14" s="29" t="s">
        <v>21</v>
      </c>
      <c r="C14" s="63">
        <v>10989161</v>
      </c>
      <c r="D14" s="64">
        <v>28379000</v>
      </c>
      <c r="E14" s="65">
        <f t="shared" si="0"/>
        <v>17389839</v>
      </c>
      <c r="F14" s="63">
        <v>10989161</v>
      </c>
      <c r="G14" s="64">
        <v>29684434</v>
      </c>
      <c r="H14" s="65">
        <f t="shared" si="1"/>
        <v>18695273</v>
      </c>
      <c r="I14" s="65">
        <v>31049917</v>
      </c>
      <c r="J14" s="30">
        <f t="shared" si="2"/>
        <v>158.24537469239007</v>
      </c>
      <c r="K14" s="31">
        <f t="shared" si="3"/>
        <v>170.12466192824002</v>
      </c>
      <c r="L14" s="84">
        <v>196042118</v>
      </c>
      <c r="M14" s="85">
        <v>205060062</v>
      </c>
      <c r="N14" s="32">
        <f t="shared" si="4"/>
        <v>8.870460683351727</v>
      </c>
      <c r="O14" s="31">
        <f t="shared" si="5"/>
        <v>9.116974225824627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196042118</v>
      </c>
      <c r="M15" s="85">
        <v>205060062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28703103</v>
      </c>
      <c r="D16" s="64">
        <v>34135000</v>
      </c>
      <c r="E16" s="65">
        <f t="shared" si="0"/>
        <v>5431897</v>
      </c>
      <c r="F16" s="63">
        <v>30842320</v>
      </c>
      <c r="G16" s="64">
        <v>35705210</v>
      </c>
      <c r="H16" s="65">
        <f t="shared" si="1"/>
        <v>4862890</v>
      </c>
      <c r="I16" s="65">
        <v>37347650</v>
      </c>
      <c r="J16" s="30">
        <f t="shared" si="2"/>
        <v>18.924424303532618</v>
      </c>
      <c r="K16" s="31">
        <f t="shared" si="3"/>
        <v>15.766939711409517</v>
      </c>
      <c r="L16" s="84">
        <v>196042118</v>
      </c>
      <c r="M16" s="85">
        <v>205060062</v>
      </c>
      <c r="N16" s="32">
        <f t="shared" si="4"/>
        <v>2.77078061358223</v>
      </c>
      <c r="O16" s="31">
        <f t="shared" si="5"/>
        <v>2.3714466642461076</v>
      </c>
      <c r="P16" s="6"/>
      <c r="Q16" s="33"/>
    </row>
    <row r="17" spans="1:17" ht="12.75">
      <c r="A17" s="3"/>
      <c r="B17" s="29" t="s">
        <v>23</v>
      </c>
      <c r="C17" s="63">
        <v>76498291</v>
      </c>
      <c r="D17" s="64">
        <v>72586420</v>
      </c>
      <c r="E17" s="65">
        <f t="shared" si="0"/>
        <v>-3911871</v>
      </c>
      <c r="F17" s="63">
        <v>73422207</v>
      </c>
      <c r="G17" s="64">
        <v>75925397</v>
      </c>
      <c r="H17" s="65">
        <f t="shared" si="1"/>
        <v>2503190</v>
      </c>
      <c r="I17" s="65">
        <v>79417961</v>
      </c>
      <c r="J17" s="42">
        <f t="shared" si="2"/>
        <v>-5.113671101489051</v>
      </c>
      <c r="K17" s="31">
        <f t="shared" si="3"/>
        <v>3.4093091208767397</v>
      </c>
      <c r="L17" s="88">
        <v>196042118</v>
      </c>
      <c r="M17" s="85">
        <v>205060062</v>
      </c>
      <c r="N17" s="32">
        <f t="shared" si="4"/>
        <v>-1.9954237588883834</v>
      </c>
      <c r="O17" s="31">
        <f t="shared" si="5"/>
        <v>1.2207106423287828</v>
      </c>
      <c r="P17" s="6"/>
      <c r="Q17" s="33"/>
    </row>
    <row r="18" spans="1:17" ht="16.5">
      <c r="A18" s="3"/>
      <c r="B18" s="34" t="s">
        <v>24</v>
      </c>
      <c r="C18" s="66">
        <f>SUM(C13:C17)</f>
        <v>178309325</v>
      </c>
      <c r="D18" s="67">
        <v>196042118</v>
      </c>
      <c r="E18" s="68">
        <f t="shared" si="0"/>
        <v>17732793</v>
      </c>
      <c r="F18" s="66">
        <f>SUM(F13:F17)</f>
        <v>181031951</v>
      </c>
      <c r="G18" s="67">
        <v>205060062</v>
      </c>
      <c r="H18" s="68">
        <f t="shared" si="1"/>
        <v>24028111</v>
      </c>
      <c r="I18" s="68">
        <v>214492819</v>
      </c>
      <c r="J18" s="43">
        <f t="shared" si="2"/>
        <v>9.944961094996014</v>
      </c>
      <c r="K18" s="36">
        <f t="shared" si="3"/>
        <v>13.272856458360769</v>
      </c>
      <c r="L18" s="89">
        <v>196042118</v>
      </c>
      <c r="M18" s="87">
        <v>205060062</v>
      </c>
      <c r="N18" s="37">
        <f t="shared" si="4"/>
        <v>9.045399621728224</v>
      </c>
      <c r="O18" s="36">
        <f t="shared" si="5"/>
        <v>11.717596671749762</v>
      </c>
      <c r="P18" s="6"/>
      <c r="Q18" s="38"/>
    </row>
    <row r="19" spans="1:17" ht="16.5">
      <c r="A19" s="44"/>
      <c r="B19" s="45" t="s">
        <v>25</v>
      </c>
      <c r="C19" s="72">
        <f>C11-C18</f>
        <v>-15258268</v>
      </c>
      <c r="D19" s="73">
        <v>4479430</v>
      </c>
      <c r="E19" s="74">
        <f t="shared" si="0"/>
        <v>19737698</v>
      </c>
      <c r="F19" s="75">
        <f>F11-F18</f>
        <v>-7006529</v>
      </c>
      <c r="G19" s="76">
        <v>-2752299</v>
      </c>
      <c r="H19" s="77">
        <f t="shared" si="1"/>
        <v>4254230</v>
      </c>
      <c r="I19" s="77">
        <v>-1282490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32380850</v>
      </c>
      <c r="M22" s="85">
        <v>35444650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32380850</v>
      </c>
      <c r="M23" s="85">
        <v>35444650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1920000</v>
      </c>
      <c r="D24" s="64">
        <v>32380850</v>
      </c>
      <c r="E24" s="65">
        <f t="shared" si="0"/>
        <v>30460850</v>
      </c>
      <c r="F24" s="63">
        <v>2026000</v>
      </c>
      <c r="G24" s="64">
        <v>35444650</v>
      </c>
      <c r="H24" s="65">
        <f t="shared" si="1"/>
        <v>33418650</v>
      </c>
      <c r="I24" s="65">
        <v>15864550</v>
      </c>
      <c r="J24" s="30">
        <f t="shared" si="2"/>
        <v>1586.5026041666667</v>
      </c>
      <c r="K24" s="31">
        <f t="shared" si="3"/>
        <v>1649.489141164857</v>
      </c>
      <c r="L24" s="84">
        <v>32380850</v>
      </c>
      <c r="M24" s="85">
        <v>35444650</v>
      </c>
      <c r="N24" s="32">
        <f t="shared" si="4"/>
        <v>94.07056948783</v>
      </c>
      <c r="O24" s="31">
        <f t="shared" si="5"/>
        <v>94.28404568813629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32380850</v>
      </c>
      <c r="M25" s="85">
        <v>35444650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1920000</v>
      </c>
      <c r="D26" s="67">
        <v>32380850</v>
      </c>
      <c r="E26" s="68">
        <f t="shared" si="0"/>
        <v>30460850</v>
      </c>
      <c r="F26" s="66">
        <f>SUM(F22:F24)</f>
        <v>2026000</v>
      </c>
      <c r="G26" s="67">
        <v>35444650</v>
      </c>
      <c r="H26" s="68">
        <f t="shared" si="1"/>
        <v>33418650</v>
      </c>
      <c r="I26" s="68">
        <v>15864550</v>
      </c>
      <c r="J26" s="43">
        <f t="shared" si="2"/>
        <v>1586.5026041666667</v>
      </c>
      <c r="K26" s="36">
        <f t="shared" si="3"/>
        <v>1649.489141164857</v>
      </c>
      <c r="L26" s="89">
        <v>32380850</v>
      </c>
      <c r="M26" s="87">
        <v>35444650</v>
      </c>
      <c r="N26" s="37">
        <f t="shared" si="4"/>
        <v>94.07056948783</v>
      </c>
      <c r="O26" s="36">
        <f t="shared" si="5"/>
        <v>94.28404568813629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900000</v>
      </c>
      <c r="E28" s="65">
        <f t="shared" si="0"/>
        <v>900000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33335850</v>
      </c>
      <c r="M28" s="85">
        <v>35444650</v>
      </c>
      <c r="N28" s="32">
        <f t="shared" si="4"/>
        <v>2.699796165389513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3510000</v>
      </c>
      <c r="E29" s="65">
        <f t="shared" si="0"/>
        <v>1590000</v>
      </c>
      <c r="F29" s="63">
        <v>2026000</v>
      </c>
      <c r="G29" s="64">
        <v>3000000</v>
      </c>
      <c r="H29" s="65">
        <f t="shared" si="1"/>
        <v>974000</v>
      </c>
      <c r="I29" s="65">
        <v>4000000</v>
      </c>
      <c r="J29" s="30">
        <f t="shared" si="2"/>
        <v>82.8125</v>
      </c>
      <c r="K29" s="31">
        <f t="shared" si="3"/>
        <v>48.07502467917078</v>
      </c>
      <c r="L29" s="84">
        <v>33335850</v>
      </c>
      <c r="M29" s="85">
        <v>35444650</v>
      </c>
      <c r="N29" s="32">
        <f t="shared" si="4"/>
        <v>4.76963989218814</v>
      </c>
      <c r="O29" s="31">
        <f t="shared" si="5"/>
        <v>2.7479464460786045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33335850</v>
      </c>
      <c r="M30" s="85">
        <v>35444650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11286950</v>
      </c>
      <c r="D31" s="64">
        <v>9970850</v>
      </c>
      <c r="E31" s="65">
        <f t="shared" si="0"/>
        <v>-1316100</v>
      </c>
      <c r="F31" s="63">
        <v>11822750</v>
      </c>
      <c r="G31" s="64">
        <v>11444650</v>
      </c>
      <c r="H31" s="65">
        <f t="shared" si="1"/>
        <v>-378100</v>
      </c>
      <c r="I31" s="65">
        <v>11864550</v>
      </c>
      <c r="J31" s="30">
        <f t="shared" si="2"/>
        <v>-11.66036883303284</v>
      </c>
      <c r="K31" s="31">
        <f t="shared" si="3"/>
        <v>-3.1980715146645236</v>
      </c>
      <c r="L31" s="84">
        <v>33335850</v>
      </c>
      <c r="M31" s="85">
        <v>35444650</v>
      </c>
      <c r="N31" s="32">
        <f t="shared" si="4"/>
        <v>-3.948001925854598</v>
      </c>
      <c r="O31" s="31">
        <f t="shared" si="5"/>
        <v>-1.0667336255259963</v>
      </c>
      <c r="P31" s="6"/>
      <c r="Q31" s="33"/>
    </row>
    <row r="32" spans="1:17" ht="12.75">
      <c r="A32" s="7"/>
      <c r="B32" s="29" t="s">
        <v>36</v>
      </c>
      <c r="C32" s="63">
        <v>18000000</v>
      </c>
      <c r="D32" s="64">
        <v>18955000</v>
      </c>
      <c r="E32" s="65">
        <f t="shared" si="0"/>
        <v>955000</v>
      </c>
      <c r="F32" s="63">
        <v>21000000</v>
      </c>
      <c r="G32" s="64">
        <v>21000000</v>
      </c>
      <c r="H32" s="65">
        <f t="shared" si="1"/>
        <v>0</v>
      </c>
      <c r="I32" s="65">
        <v>0</v>
      </c>
      <c r="J32" s="30">
        <f t="shared" si="2"/>
        <v>5.305555555555555</v>
      </c>
      <c r="K32" s="31">
        <f t="shared" si="3"/>
        <v>0</v>
      </c>
      <c r="L32" s="84">
        <v>33335850</v>
      </c>
      <c r="M32" s="85">
        <v>35444650</v>
      </c>
      <c r="N32" s="32">
        <f t="shared" si="4"/>
        <v>2.8647837088299832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31206950</v>
      </c>
      <c r="D33" s="82">
        <v>33335850</v>
      </c>
      <c r="E33" s="83">
        <f t="shared" si="0"/>
        <v>2128900</v>
      </c>
      <c r="F33" s="81">
        <f>SUM(F28:F32)</f>
        <v>34848750</v>
      </c>
      <c r="G33" s="82">
        <v>35444650</v>
      </c>
      <c r="H33" s="83">
        <f t="shared" si="1"/>
        <v>595900</v>
      </c>
      <c r="I33" s="83">
        <v>15864550</v>
      </c>
      <c r="J33" s="58">
        <f t="shared" si="2"/>
        <v>6.821877818883294</v>
      </c>
      <c r="K33" s="59">
        <f t="shared" si="3"/>
        <v>1.7099609024713942</v>
      </c>
      <c r="L33" s="96">
        <v>33335850</v>
      </c>
      <c r="M33" s="97">
        <v>35444650</v>
      </c>
      <c r="N33" s="60">
        <f t="shared" si="4"/>
        <v>6.386217840553038</v>
      </c>
      <c r="O33" s="59">
        <f t="shared" si="5"/>
        <v>1.6812128205526082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34105760</v>
      </c>
      <c r="D8" s="64">
        <v>37566489</v>
      </c>
      <c r="E8" s="65">
        <f>($D8-$C8)</f>
        <v>3460729</v>
      </c>
      <c r="F8" s="63">
        <v>36152107</v>
      </c>
      <c r="G8" s="64">
        <v>39069149</v>
      </c>
      <c r="H8" s="65">
        <f>($G8-$F8)</f>
        <v>2917042</v>
      </c>
      <c r="I8" s="65">
        <v>40202154</v>
      </c>
      <c r="J8" s="30">
        <f>IF($C8=0,0,($E8/$C8)*100)</f>
        <v>10.14705140715234</v>
      </c>
      <c r="K8" s="31">
        <f>IF($F8=0,0,($H8/$F8)*100)</f>
        <v>8.068802186273679</v>
      </c>
      <c r="L8" s="84">
        <v>288660634</v>
      </c>
      <c r="M8" s="85">
        <v>300449860</v>
      </c>
      <c r="N8" s="32">
        <f>IF($L8=0,0,($E8/$L8)*100)</f>
        <v>1.1988919140252425</v>
      </c>
      <c r="O8" s="31">
        <f>IF($M8=0,0,($H8/$M8)*100)</f>
        <v>0.9708914492421463</v>
      </c>
      <c r="P8" s="6"/>
      <c r="Q8" s="33"/>
    </row>
    <row r="9" spans="1:17" ht="12.75">
      <c r="A9" s="3"/>
      <c r="B9" s="29" t="s">
        <v>16</v>
      </c>
      <c r="C9" s="63">
        <v>166742487</v>
      </c>
      <c r="D9" s="64">
        <v>155683309</v>
      </c>
      <c r="E9" s="65">
        <f>($D9-$C9)</f>
        <v>-11059178</v>
      </c>
      <c r="F9" s="63">
        <v>176514958</v>
      </c>
      <c r="G9" s="64">
        <v>161910641</v>
      </c>
      <c r="H9" s="65">
        <f>($G9-$F9)</f>
        <v>-14604317</v>
      </c>
      <c r="I9" s="65">
        <v>166606050</v>
      </c>
      <c r="J9" s="30">
        <f>IF($C9=0,0,($E9/$C9)*100)</f>
        <v>-6.632489534595942</v>
      </c>
      <c r="K9" s="31">
        <f>IF($F9=0,0,($H9/$F9)*100)</f>
        <v>-8.273699388127776</v>
      </c>
      <c r="L9" s="84">
        <v>288660634</v>
      </c>
      <c r="M9" s="85">
        <v>300449860</v>
      </c>
      <c r="N9" s="32">
        <f>IF($L9=0,0,($E9/$L9)*100)</f>
        <v>-3.831204084447483</v>
      </c>
      <c r="O9" s="31">
        <f>IF($M9=0,0,($H9/$M9)*100)</f>
        <v>-4.8608167099828234</v>
      </c>
      <c r="P9" s="6"/>
      <c r="Q9" s="33"/>
    </row>
    <row r="10" spans="1:17" ht="12.75">
      <c r="A10" s="3"/>
      <c r="B10" s="29" t="s">
        <v>17</v>
      </c>
      <c r="C10" s="63">
        <v>65080289</v>
      </c>
      <c r="D10" s="64">
        <v>95410836</v>
      </c>
      <c r="E10" s="65">
        <f aca="true" t="shared" si="0" ref="E10:E33">($D10-$C10)</f>
        <v>30330547</v>
      </c>
      <c r="F10" s="63">
        <v>69776089</v>
      </c>
      <c r="G10" s="64">
        <v>99470070</v>
      </c>
      <c r="H10" s="65">
        <f aca="true" t="shared" si="1" ref="H10:H33">($G10-$F10)</f>
        <v>29693981</v>
      </c>
      <c r="I10" s="65">
        <v>104477700</v>
      </c>
      <c r="J10" s="30">
        <f aca="true" t="shared" si="2" ref="J10:J33">IF($C10=0,0,($E10/$C10)*100)</f>
        <v>46.60481301796309</v>
      </c>
      <c r="K10" s="31">
        <f aca="true" t="shared" si="3" ref="K10:K33">IF($F10=0,0,($H10/$F10)*100)</f>
        <v>42.556098264550194</v>
      </c>
      <c r="L10" s="84">
        <v>288660634</v>
      </c>
      <c r="M10" s="85">
        <v>300449860</v>
      </c>
      <c r="N10" s="32">
        <f aca="true" t="shared" si="4" ref="N10:N33">IF($L10=0,0,($E10/$L10)*100)</f>
        <v>10.507337484750344</v>
      </c>
      <c r="O10" s="31">
        <f aca="true" t="shared" si="5" ref="O10:O33">IF($M10=0,0,($H10/$M10)*100)</f>
        <v>9.883173518536504</v>
      </c>
      <c r="P10" s="6"/>
      <c r="Q10" s="33"/>
    </row>
    <row r="11" spans="1:17" ht="16.5">
      <c r="A11" s="7"/>
      <c r="B11" s="34" t="s">
        <v>18</v>
      </c>
      <c r="C11" s="66">
        <f>SUM(C8:C10)</f>
        <v>265928536</v>
      </c>
      <c r="D11" s="67">
        <v>288660634</v>
      </c>
      <c r="E11" s="68">
        <f t="shared" si="0"/>
        <v>22732098</v>
      </c>
      <c r="F11" s="66">
        <f>SUM(F8:F10)</f>
        <v>282443154</v>
      </c>
      <c r="G11" s="67">
        <v>300449860</v>
      </c>
      <c r="H11" s="68">
        <f t="shared" si="1"/>
        <v>18006706</v>
      </c>
      <c r="I11" s="68">
        <v>311285904</v>
      </c>
      <c r="J11" s="35">
        <f t="shared" si="2"/>
        <v>8.548198076794588</v>
      </c>
      <c r="K11" s="36">
        <f t="shared" si="3"/>
        <v>6.375338097237082</v>
      </c>
      <c r="L11" s="86">
        <v>288660634</v>
      </c>
      <c r="M11" s="87">
        <v>300449860</v>
      </c>
      <c r="N11" s="37">
        <f t="shared" si="4"/>
        <v>7.875025314328105</v>
      </c>
      <c r="O11" s="36">
        <f t="shared" si="5"/>
        <v>5.993248257795827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95007839</v>
      </c>
      <c r="D13" s="64">
        <v>87750623</v>
      </c>
      <c r="E13" s="65">
        <f t="shared" si="0"/>
        <v>-7257216</v>
      </c>
      <c r="F13" s="63">
        <v>101143078</v>
      </c>
      <c r="G13" s="64">
        <v>91260660</v>
      </c>
      <c r="H13" s="65">
        <f t="shared" si="1"/>
        <v>-9882418</v>
      </c>
      <c r="I13" s="65">
        <v>93907203</v>
      </c>
      <c r="J13" s="30">
        <f t="shared" si="2"/>
        <v>-7.638544436317512</v>
      </c>
      <c r="K13" s="31">
        <f t="shared" si="3"/>
        <v>-9.770730924364395</v>
      </c>
      <c r="L13" s="84">
        <v>276660634</v>
      </c>
      <c r="M13" s="85">
        <v>290491694</v>
      </c>
      <c r="N13" s="32">
        <f t="shared" si="4"/>
        <v>-2.6231473177351283</v>
      </c>
      <c r="O13" s="31">
        <f t="shared" si="5"/>
        <v>-3.401962329428944</v>
      </c>
      <c r="P13" s="6"/>
      <c r="Q13" s="33"/>
    </row>
    <row r="14" spans="1:17" ht="12.75">
      <c r="A14" s="3"/>
      <c r="B14" s="29" t="s">
        <v>21</v>
      </c>
      <c r="C14" s="63">
        <v>7866261</v>
      </c>
      <c r="D14" s="64">
        <v>7754943</v>
      </c>
      <c r="E14" s="65">
        <f t="shared" si="0"/>
        <v>-111318</v>
      </c>
      <c r="F14" s="63">
        <v>8377567</v>
      </c>
      <c r="G14" s="64">
        <v>8065140</v>
      </c>
      <c r="H14" s="65">
        <f t="shared" si="1"/>
        <v>-312427</v>
      </c>
      <c r="I14" s="65">
        <v>8299030</v>
      </c>
      <c r="J14" s="30">
        <f t="shared" si="2"/>
        <v>-1.4151322972883815</v>
      </c>
      <c r="K14" s="31">
        <f t="shared" si="3"/>
        <v>-3.729328574752073</v>
      </c>
      <c r="L14" s="84">
        <v>276660634</v>
      </c>
      <c r="M14" s="85">
        <v>290491694</v>
      </c>
      <c r="N14" s="32">
        <f t="shared" si="4"/>
        <v>-0.04023629903197576</v>
      </c>
      <c r="O14" s="31">
        <f t="shared" si="5"/>
        <v>-0.1075510957638603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276660634</v>
      </c>
      <c r="M15" s="85">
        <v>290491694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79532226</v>
      </c>
      <c r="D16" s="64">
        <v>74538997</v>
      </c>
      <c r="E16" s="65">
        <f t="shared" si="0"/>
        <v>-4993229</v>
      </c>
      <c r="F16" s="63">
        <v>85099482</v>
      </c>
      <c r="G16" s="64">
        <v>77520557</v>
      </c>
      <c r="H16" s="65">
        <f t="shared" si="1"/>
        <v>-7578925</v>
      </c>
      <c r="I16" s="65">
        <v>79768653</v>
      </c>
      <c r="J16" s="30">
        <f t="shared" si="2"/>
        <v>-6.27824625454341</v>
      </c>
      <c r="K16" s="31">
        <f t="shared" si="3"/>
        <v>-8.905959028046729</v>
      </c>
      <c r="L16" s="84">
        <v>276660634</v>
      </c>
      <c r="M16" s="85">
        <v>290491694</v>
      </c>
      <c r="N16" s="32">
        <f t="shared" si="4"/>
        <v>-1.8048209200590497</v>
      </c>
      <c r="O16" s="31">
        <f t="shared" si="5"/>
        <v>-2.6089988652136813</v>
      </c>
      <c r="P16" s="6"/>
      <c r="Q16" s="33"/>
    </row>
    <row r="17" spans="1:17" ht="12.75">
      <c r="A17" s="3"/>
      <c r="B17" s="29" t="s">
        <v>23</v>
      </c>
      <c r="C17" s="63">
        <v>73309276</v>
      </c>
      <c r="D17" s="64">
        <v>106616071</v>
      </c>
      <c r="E17" s="65">
        <f t="shared" si="0"/>
        <v>33306795</v>
      </c>
      <c r="F17" s="63">
        <v>76314475</v>
      </c>
      <c r="G17" s="64">
        <v>113645337</v>
      </c>
      <c r="H17" s="65">
        <f t="shared" si="1"/>
        <v>37330862</v>
      </c>
      <c r="I17" s="65">
        <v>116738746</v>
      </c>
      <c r="J17" s="42">
        <f t="shared" si="2"/>
        <v>45.43326140610092</v>
      </c>
      <c r="K17" s="31">
        <f t="shared" si="3"/>
        <v>48.91714448667832</v>
      </c>
      <c r="L17" s="88">
        <v>276660634</v>
      </c>
      <c r="M17" s="85">
        <v>290491694</v>
      </c>
      <c r="N17" s="32">
        <f t="shared" si="4"/>
        <v>12.038863107644003</v>
      </c>
      <c r="O17" s="31">
        <f t="shared" si="5"/>
        <v>12.850922339968868</v>
      </c>
      <c r="P17" s="6"/>
      <c r="Q17" s="33"/>
    </row>
    <row r="18" spans="1:17" ht="16.5">
      <c r="A18" s="3"/>
      <c r="B18" s="34" t="s">
        <v>24</v>
      </c>
      <c r="C18" s="66">
        <f>SUM(C13:C17)</f>
        <v>255715602</v>
      </c>
      <c r="D18" s="67">
        <v>276660634</v>
      </c>
      <c r="E18" s="68">
        <f t="shared" si="0"/>
        <v>20945032</v>
      </c>
      <c r="F18" s="66">
        <f>SUM(F13:F17)</f>
        <v>270934602</v>
      </c>
      <c r="G18" s="67">
        <v>290491694</v>
      </c>
      <c r="H18" s="68">
        <f t="shared" si="1"/>
        <v>19557092</v>
      </c>
      <c r="I18" s="68">
        <v>298713632</v>
      </c>
      <c r="J18" s="43">
        <f t="shared" si="2"/>
        <v>8.190752475087539</v>
      </c>
      <c r="K18" s="36">
        <f t="shared" si="3"/>
        <v>7.218381061567027</v>
      </c>
      <c r="L18" s="89">
        <v>276660634</v>
      </c>
      <c r="M18" s="87">
        <v>290491694</v>
      </c>
      <c r="N18" s="37">
        <f t="shared" si="4"/>
        <v>7.57065857081785</v>
      </c>
      <c r="O18" s="36">
        <f t="shared" si="5"/>
        <v>6.732410049562381</v>
      </c>
      <c r="P18" s="6"/>
      <c r="Q18" s="38"/>
    </row>
    <row r="19" spans="1:17" ht="16.5">
      <c r="A19" s="44"/>
      <c r="B19" s="45" t="s">
        <v>25</v>
      </c>
      <c r="C19" s="72">
        <f>C11-C18</f>
        <v>10212934</v>
      </c>
      <c r="D19" s="73">
        <v>12000000</v>
      </c>
      <c r="E19" s="74">
        <f t="shared" si="0"/>
        <v>1787066</v>
      </c>
      <c r="F19" s="75">
        <f>F11-F18</f>
        <v>11508552</v>
      </c>
      <c r="G19" s="76">
        <v>9958166</v>
      </c>
      <c r="H19" s="77">
        <f t="shared" si="1"/>
        <v>-1550386</v>
      </c>
      <c r="I19" s="77">
        <v>12572272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11999981</v>
      </c>
      <c r="E22" s="65">
        <f t="shared" si="0"/>
        <v>11999981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31616000</v>
      </c>
      <c r="M22" s="85">
        <v>48772000</v>
      </c>
      <c r="N22" s="32">
        <f t="shared" si="4"/>
        <v>37.95540549089068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17951432</v>
      </c>
      <c r="D23" s="64">
        <v>25</v>
      </c>
      <c r="E23" s="65">
        <f t="shared" si="0"/>
        <v>-17951407</v>
      </c>
      <c r="F23" s="63">
        <v>18895798</v>
      </c>
      <c r="G23" s="64">
        <v>0</v>
      </c>
      <c r="H23" s="65">
        <f t="shared" si="1"/>
        <v>-18895798</v>
      </c>
      <c r="I23" s="65">
        <v>8</v>
      </c>
      <c r="J23" s="30">
        <f t="shared" si="2"/>
        <v>-99.99986073534413</v>
      </c>
      <c r="K23" s="31">
        <f t="shared" si="3"/>
        <v>-100</v>
      </c>
      <c r="L23" s="84">
        <v>31616000</v>
      </c>
      <c r="M23" s="85">
        <v>48772000</v>
      </c>
      <c r="N23" s="32">
        <f t="shared" si="4"/>
        <v>-56.779500885627535</v>
      </c>
      <c r="O23" s="31">
        <f t="shared" si="5"/>
        <v>-38.74312720413352</v>
      </c>
      <c r="P23" s="6"/>
      <c r="Q23" s="33"/>
    </row>
    <row r="24" spans="1:17" ht="12.75">
      <c r="A24" s="7"/>
      <c r="B24" s="29" t="s">
        <v>29</v>
      </c>
      <c r="C24" s="63">
        <v>3840000</v>
      </c>
      <c r="D24" s="64">
        <v>19615994</v>
      </c>
      <c r="E24" s="65">
        <f t="shared" si="0"/>
        <v>15775994</v>
      </c>
      <c r="F24" s="63">
        <v>4050000</v>
      </c>
      <c r="G24" s="64">
        <v>48772000</v>
      </c>
      <c r="H24" s="65">
        <f t="shared" si="1"/>
        <v>44722000</v>
      </c>
      <c r="I24" s="65">
        <v>58774991</v>
      </c>
      <c r="J24" s="30">
        <f t="shared" si="2"/>
        <v>410.8331770833333</v>
      </c>
      <c r="K24" s="31">
        <f t="shared" si="3"/>
        <v>1104.2469135802469</v>
      </c>
      <c r="L24" s="84">
        <v>31616000</v>
      </c>
      <c r="M24" s="85">
        <v>48772000</v>
      </c>
      <c r="N24" s="32">
        <f t="shared" si="4"/>
        <v>49.89876644736842</v>
      </c>
      <c r="O24" s="31">
        <f t="shared" si="5"/>
        <v>91.69605511358976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31616000</v>
      </c>
      <c r="M25" s="85">
        <v>48772000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21791432</v>
      </c>
      <c r="D26" s="67">
        <v>31616000</v>
      </c>
      <c r="E26" s="68">
        <f t="shared" si="0"/>
        <v>9824568</v>
      </c>
      <c r="F26" s="66">
        <f>SUM(F22:F24)</f>
        <v>22945798</v>
      </c>
      <c r="G26" s="67">
        <v>48772000</v>
      </c>
      <c r="H26" s="68">
        <f t="shared" si="1"/>
        <v>25826202</v>
      </c>
      <c r="I26" s="68">
        <v>58774999</v>
      </c>
      <c r="J26" s="43">
        <f t="shared" si="2"/>
        <v>45.08454515517842</v>
      </c>
      <c r="K26" s="36">
        <f t="shared" si="3"/>
        <v>112.55307834576074</v>
      </c>
      <c r="L26" s="89">
        <v>31616000</v>
      </c>
      <c r="M26" s="87">
        <v>48772000</v>
      </c>
      <c r="N26" s="37">
        <f t="shared" si="4"/>
        <v>31.07467105263158</v>
      </c>
      <c r="O26" s="36">
        <f t="shared" si="5"/>
        <v>52.95292790945625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29000000</v>
      </c>
      <c r="H28" s="65">
        <f t="shared" si="1"/>
        <v>29000000</v>
      </c>
      <c r="I28" s="65">
        <v>37515999</v>
      </c>
      <c r="J28" s="30">
        <f t="shared" si="2"/>
        <v>0</v>
      </c>
      <c r="K28" s="31">
        <f t="shared" si="3"/>
        <v>0</v>
      </c>
      <c r="L28" s="84">
        <v>31616010</v>
      </c>
      <c r="M28" s="85">
        <v>48772000</v>
      </c>
      <c r="N28" s="32">
        <f t="shared" si="4"/>
        <v>0</v>
      </c>
      <c r="O28" s="31">
        <f t="shared" si="5"/>
        <v>59.46034610022144</v>
      </c>
      <c r="P28" s="6"/>
      <c r="Q28" s="33"/>
    </row>
    <row r="29" spans="1:17" ht="12.75">
      <c r="A29" s="7"/>
      <c r="B29" s="29" t="s">
        <v>33</v>
      </c>
      <c r="C29" s="63">
        <v>3840000</v>
      </c>
      <c r="D29" s="64">
        <v>7510002</v>
      </c>
      <c r="E29" s="65">
        <f t="shared" si="0"/>
        <v>3670002</v>
      </c>
      <c r="F29" s="63">
        <v>4050000</v>
      </c>
      <c r="G29" s="64">
        <v>7000000</v>
      </c>
      <c r="H29" s="65">
        <f t="shared" si="1"/>
        <v>2950000</v>
      </c>
      <c r="I29" s="65">
        <v>7999992</v>
      </c>
      <c r="J29" s="30">
        <f t="shared" si="2"/>
        <v>95.57296875</v>
      </c>
      <c r="K29" s="31">
        <f t="shared" si="3"/>
        <v>72.8395061728395</v>
      </c>
      <c r="L29" s="84">
        <v>31616010</v>
      </c>
      <c r="M29" s="85">
        <v>48772000</v>
      </c>
      <c r="N29" s="32">
        <f t="shared" si="4"/>
        <v>11.608049213041115</v>
      </c>
      <c r="O29" s="31">
        <f t="shared" si="5"/>
        <v>6.048552448125974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31616010</v>
      </c>
      <c r="M30" s="85">
        <v>48772000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14444000</v>
      </c>
      <c r="D31" s="64">
        <v>12105998</v>
      </c>
      <c r="E31" s="65">
        <f t="shared" si="0"/>
        <v>-2338002</v>
      </c>
      <c r="F31" s="63">
        <v>15177300</v>
      </c>
      <c r="G31" s="64">
        <v>12772000</v>
      </c>
      <c r="H31" s="65">
        <f t="shared" si="1"/>
        <v>-2405300</v>
      </c>
      <c r="I31" s="65">
        <v>13259000</v>
      </c>
      <c r="J31" s="30">
        <f t="shared" si="2"/>
        <v>-16.186665743561342</v>
      </c>
      <c r="K31" s="31">
        <f t="shared" si="3"/>
        <v>-15.848009856825653</v>
      </c>
      <c r="L31" s="84">
        <v>31616010</v>
      </c>
      <c r="M31" s="85">
        <v>48772000</v>
      </c>
      <c r="N31" s="32">
        <f t="shared" si="4"/>
        <v>-7.394993865449814</v>
      </c>
      <c r="O31" s="31">
        <f t="shared" si="5"/>
        <v>-4.931723119822849</v>
      </c>
      <c r="P31" s="6"/>
      <c r="Q31" s="33"/>
    </row>
    <row r="32" spans="1:17" ht="12.75">
      <c r="A32" s="7"/>
      <c r="B32" s="29" t="s">
        <v>36</v>
      </c>
      <c r="C32" s="63">
        <v>3507432</v>
      </c>
      <c r="D32" s="64">
        <v>12000010</v>
      </c>
      <c r="E32" s="65">
        <f t="shared" si="0"/>
        <v>8492578</v>
      </c>
      <c r="F32" s="63">
        <v>3718498</v>
      </c>
      <c r="G32" s="64">
        <v>0</v>
      </c>
      <c r="H32" s="65">
        <f t="shared" si="1"/>
        <v>-3718498</v>
      </c>
      <c r="I32" s="65">
        <v>8</v>
      </c>
      <c r="J32" s="30">
        <f t="shared" si="2"/>
        <v>242.13093796258914</v>
      </c>
      <c r="K32" s="31">
        <f t="shared" si="3"/>
        <v>-100</v>
      </c>
      <c r="L32" s="84">
        <v>31616010</v>
      </c>
      <c r="M32" s="85">
        <v>48772000</v>
      </c>
      <c r="N32" s="32">
        <f t="shared" si="4"/>
        <v>26.861637505807973</v>
      </c>
      <c r="O32" s="31">
        <f t="shared" si="5"/>
        <v>-7.6242475190683185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21791432</v>
      </c>
      <c r="D33" s="82">
        <v>31616010</v>
      </c>
      <c r="E33" s="83">
        <f t="shared" si="0"/>
        <v>9824578</v>
      </c>
      <c r="F33" s="81">
        <f>SUM(F28:F32)</f>
        <v>22945798</v>
      </c>
      <c r="G33" s="82">
        <v>48772000</v>
      </c>
      <c r="H33" s="83">
        <f t="shared" si="1"/>
        <v>25826202</v>
      </c>
      <c r="I33" s="83">
        <v>58774999</v>
      </c>
      <c r="J33" s="58">
        <f t="shared" si="2"/>
        <v>45.08459104477392</v>
      </c>
      <c r="K33" s="59">
        <f t="shared" si="3"/>
        <v>112.55307834576074</v>
      </c>
      <c r="L33" s="96">
        <v>31616010</v>
      </c>
      <c r="M33" s="97">
        <v>48772000</v>
      </c>
      <c r="N33" s="60">
        <f t="shared" si="4"/>
        <v>31.074692853399277</v>
      </c>
      <c r="O33" s="59">
        <f t="shared" si="5"/>
        <v>52.95292790945625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10934438</v>
      </c>
      <c r="D8" s="64">
        <v>9084397</v>
      </c>
      <c r="E8" s="65">
        <f>($D8-$C8)</f>
        <v>-1850041</v>
      </c>
      <c r="F8" s="63">
        <v>11590504</v>
      </c>
      <c r="G8" s="64">
        <v>10207231</v>
      </c>
      <c r="H8" s="65">
        <f>($G8-$F8)</f>
        <v>-1383273</v>
      </c>
      <c r="I8" s="65">
        <v>10819664</v>
      </c>
      <c r="J8" s="30">
        <f>IF($C8=0,0,($E8/$C8)*100)</f>
        <v>-16.919397229194587</v>
      </c>
      <c r="K8" s="31">
        <f>IF($F8=0,0,($H8/$F8)*100)</f>
        <v>-11.93453710037113</v>
      </c>
      <c r="L8" s="84">
        <v>78168890</v>
      </c>
      <c r="M8" s="85">
        <v>81404565</v>
      </c>
      <c r="N8" s="32">
        <f>IF($L8=0,0,($E8/$L8)*100)</f>
        <v>-2.3667228740231567</v>
      </c>
      <c r="O8" s="31">
        <f>IF($M8=0,0,($H8/$M8)*100)</f>
        <v>-1.6992572836670767</v>
      </c>
      <c r="P8" s="6"/>
      <c r="Q8" s="33"/>
    </row>
    <row r="9" spans="1:17" ht="12.75">
      <c r="A9" s="3"/>
      <c r="B9" s="29" t="s">
        <v>16</v>
      </c>
      <c r="C9" s="63">
        <v>16260771</v>
      </c>
      <c r="D9" s="64">
        <v>15549497</v>
      </c>
      <c r="E9" s="65">
        <f>($D9-$C9)</f>
        <v>-711274</v>
      </c>
      <c r="F9" s="63">
        <v>17236416</v>
      </c>
      <c r="G9" s="64">
        <v>17471244</v>
      </c>
      <c r="H9" s="65">
        <f>($G9-$F9)</f>
        <v>234828</v>
      </c>
      <c r="I9" s="65">
        <v>18519518</v>
      </c>
      <c r="J9" s="30">
        <f>IF($C9=0,0,($E9/$C9)*100)</f>
        <v>-4.3741714338145465</v>
      </c>
      <c r="K9" s="31">
        <f>IF($F9=0,0,($H9/$F9)*100)</f>
        <v>1.3623945952569259</v>
      </c>
      <c r="L9" s="84">
        <v>78168890</v>
      </c>
      <c r="M9" s="85">
        <v>81404565</v>
      </c>
      <c r="N9" s="32">
        <f>IF($L9=0,0,($E9/$L9)*100)</f>
        <v>-0.9099195344848827</v>
      </c>
      <c r="O9" s="31">
        <f>IF($M9=0,0,($H9/$M9)*100)</f>
        <v>0.28847030875971147</v>
      </c>
      <c r="P9" s="6"/>
      <c r="Q9" s="33"/>
    </row>
    <row r="10" spans="1:17" ht="12.75">
      <c r="A10" s="3"/>
      <c r="B10" s="29" t="s">
        <v>17</v>
      </c>
      <c r="C10" s="63">
        <v>47178009</v>
      </c>
      <c r="D10" s="64">
        <v>53534996</v>
      </c>
      <c r="E10" s="65">
        <f aca="true" t="shared" si="0" ref="E10:E33">($D10-$C10)</f>
        <v>6356987</v>
      </c>
      <c r="F10" s="63">
        <v>50166107</v>
      </c>
      <c r="G10" s="64">
        <v>53726090</v>
      </c>
      <c r="H10" s="65">
        <f aca="true" t="shared" si="1" ref="H10:H33">($G10-$F10)</f>
        <v>3559983</v>
      </c>
      <c r="I10" s="65">
        <v>56873907</v>
      </c>
      <c r="J10" s="30">
        <f aca="true" t="shared" si="2" ref="J10:J33">IF($C10=0,0,($E10/$C10)*100)</f>
        <v>13.474470700957303</v>
      </c>
      <c r="K10" s="31">
        <f aca="true" t="shared" si="3" ref="K10:K33">IF($F10=0,0,($H10/$F10)*100)</f>
        <v>7.096390796280046</v>
      </c>
      <c r="L10" s="84">
        <v>78168890</v>
      </c>
      <c r="M10" s="85">
        <v>81404565</v>
      </c>
      <c r="N10" s="32">
        <f aca="true" t="shared" si="4" ref="N10:N33">IF($L10=0,0,($E10/$L10)*100)</f>
        <v>8.132374656976708</v>
      </c>
      <c r="O10" s="31">
        <f aca="true" t="shared" si="5" ref="O10:O33">IF($M10=0,0,($H10/$M10)*100)</f>
        <v>4.373198235258674</v>
      </c>
      <c r="P10" s="6"/>
      <c r="Q10" s="33"/>
    </row>
    <row r="11" spans="1:17" ht="16.5">
      <c r="A11" s="7"/>
      <c r="B11" s="34" t="s">
        <v>18</v>
      </c>
      <c r="C11" s="66">
        <f>SUM(C8:C10)</f>
        <v>74373218</v>
      </c>
      <c r="D11" s="67">
        <v>78168890</v>
      </c>
      <c r="E11" s="68">
        <f t="shared" si="0"/>
        <v>3795672</v>
      </c>
      <c r="F11" s="66">
        <f>SUM(F8:F10)</f>
        <v>78993027</v>
      </c>
      <c r="G11" s="67">
        <v>81404565</v>
      </c>
      <c r="H11" s="68">
        <f t="shared" si="1"/>
        <v>2411538</v>
      </c>
      <c r="I11" s="68">
        <v>86213089</v>
      </c>
      <c r="J11" s="35">
        <f t="shared" si="2"/>
        <v>5.103546817081385</v>
      </c>
      <c r="K11" s="36">
        <f t="shared" si="3"/>
        <v>3.0528492090827206</v>
      </c>
      <c r="L11" s="86">
        <v>78168890</v>
      </c>
      <c r="M11" s="87">
        <v>81404565</v>
      </c>
      <c r="N11" s="37">
        <f t="shared" si="4"/>
        <v>4.855732248468668</v>
      </c>
      <c r="O11" s="36">
        <f t="shared" si="5"/>
        <v>2.9624112603513084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25859861</v>
      </c>
      <c r="D13" s="64">
        <v>25915383</v>
      </c>
      <c r="E13" s="65">
        <f t="shared" si="0"/>
        <v>55522</v>
      </c>
      <c r="F13" s="63">
        <v>27411368</v>
      </c>
      <c r="G13" s="64">
        <v>29118370</v>
      </c>
      <c r="H13" s="65">
        <f t="shared" si="1"/>
        <v>1707002</v>
      </c>
      <c r="I13" s="65">
        <v>30865517</v>
      </c>
      <c r="J13" s="30">
        <f t="shared" si="2"/>
        <v>0.21470339689760898</v>
      </c>
      <c r="K13" s="31">
        <f t="shared" si="3"/>
        <v>6.227350637881335</v>
      </c>
      <c r="L13" s="84">
        <v>78168890</v>
      </c>
      <c r="M13" s="85">
        <v>86119874</v>
      </c>
      <c r="N13" s="32">
        <f t="shared" si="4"/>
        <v>0.07102825689350328</v>
      </c>
      <c r="O13" s="31">
        <f t="shared" si="5"/>
        <v>1.9821231972540974</v>
      </c>
      <c r="P13" s="6"/>
      <c r="Q13" s="33"/>
    </row>
    <row r="14" spans="1:17" ht="12.75">
      <c r="A14" s="3"/>
      <c r="B14" s="29" t="s">
        <v>21</v>
      </c>
      <c r="C14" s="63">
        <v>4116298</v>
      </c>
      <c r="D14" s="64">
        <v>5500000</v>
      </c>
      <c r="E14" s="65">
        <f t="shared" si="0"/>
        <v>1383702</v>
      </c>
      <c r="F14" s="63">
        <v>4363275</v>
      </c>
      <c r="G14" s="64">
        <v>5989000</v>
      </c>
      <c r="H14" s="65">
        <f t="shared" si="1"/>
        <v>1625725</v>
      </c>
      <c r="I14" s="65">
        <v>6348340</v>
      </c>
      <c r="J14" s="30">
        <f t="shared" si="2"/>
        <v>33.61520473007542</v>
      </c>
      <c r="K14" s="31">
        <f t="shared" si="3"/>
        <v>37.25928345107746</v>
      </c>
      <c r="L14" s="84">
        <v>78168890</v>
      </c>
      <c r="M14" s="85">
        <v>86119874</v>
      </c>
      <c r="N14" s="32">
        <f t="shared" si="4"/>
        <v>1.770144107201727</v>
      </c>
      <c r="O14" s="31">
        <f t="shared" si="5"/>
        <v>1.8877466077110143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78168890</v>
      </c>
      <c r="M15" s="85">
        <v>86119874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14314773</v>
      </c>
      <c r="D16" s="64">
        <v>14983439</v>
      </c>
      <c r="E16" s="65">
        <f t="shared" si="0"/>
        <v>668666</v>
      </c>
      <c r="F16" s="63">
        <v>15173657</v>
      </c>
      <c r="G16" s="64">
        <v>16835386</v>
      </c>
      <c r="H16" s="65">
        <f t="shared" si="1"/>
        <v>1661729</v>
      </c>
      <c r="I16" s="65">
        <v>17845512</v>
      </c>
      <c r="J16" s="30">
        <f t="shared" si="2"/>
        <v>4.67116034602854</v>
      </c>
      <c r="K16" s="31">
        <f t="shared" si="3"/>
        <v>10.95140742933625</v>
      </c>
      <c r="L16" s="84">
        <v>78168890</v>
      </c>
      <c r="M16" s="85">
        <v>86119874</v>
      </c>
      <c r="N16" s="32">
        <f t="shared" si="4"/>
        <v>0.8554119164286457</v>
      </c>
      <c r="O16" s="31">
        <f t="shared" si="5"/>
        <v>1.9295534501130367</v>
      </c>
      <c r="P16" s="6"/>
      <c r="Q16" s="33"/>
    </row>
    <row r="17" spans="1:17" ht="12.75">
      <c r="A17" s="3"/>
      <c r="B17" s="29" t="s">
        <v>23</v>
      </c>
      <c r="C17" s="63">
        <v>27969798</v>
      </c>
      <c r="D17" s="64">
        <v>31770068</v>
      </c>
      <c r="E17" s="65">
        <f t="shared" si="0"/>
        <v>3800270</v>
      </c>
      <c r="F17" s="63">
        <v>29643028</v>
      </c>
      <c r="G17" s="64">
        <v>34177118</v>
      </c>
      <c r="H17" s="65">
        <f t="shared" si="1"/>
        <v>4534090</v>
      </c>
      <c r="I17" s="65">
        <v>36135631</v>
      </c>
      <c r="J17" s="42">
        <f t="shared" si="2"/>
        <v>13.587048429881401</v>
      </c>
      <c r="K17" s="31">
        <f t="shared" si="3"/>
        <v>15.295637139363766</v>
      </c>
      <c r="L17" s="88">
        <v>78168890</v>
      </c>
      <c r="M17" s="85">
        <v>86119874</v>
      </c>
      <c r="N17" s="32">
        <f t="shared" si="4"/>
        <v>4.861614383932022</v>
      </c>
      <c r="O17" s="31">
        <f t="shared" si="5"/>
        <v>5.264859073063669</v>
      </c>
      <c r="P17" s="6"/>
      <c r="Q17" s="33"/>
    </row>
    <row r="18" spans="1:17" ht="16.5">
      <c r="A18" s="3"/>
      <c r="B18" s="34" t="s">
        <v>24</v>
      </c>
      <c r="C18" s="66">
        <f>SUM(C13:C17)</f>
        <v>72260730</v>
      </c>
      <c r="D18" s="67">
        <v>78168890</v>
      </c>
      <c r="E18" s="68">
        <f t="shared" si="0"/>
        <v>5908160</v>
      </c>
      <c r="F18" s="66">
        <f>SUM(F13:F17)</f>
        <v>76591328</v>
      </c>
      <c r="G18" s="67">
        <v>86119874</v>
      </c>
      <c r="H18" s="68">
        <f t="shared" si="1"/>
        <v>9528546</v>
      </c>
      <c r="I18" s="68">
        <v>91195000</v>
      </c>
      <c r="J18" s="43">
        <f t="shared" si="2"/>
        <v>8.176169822806937</v>
      </c>
      <c r="K18" s="36">
        <f t="shared" si="3"/>
        <v>12.440763528737875</v>
      </c>
      <c r="L18" s="89">
        <v>78168890</v>
      </c>
      <c r="M18" s="87">
        <v>86119874</v>
      </c>
      <c r="N18" s="37">
        <f t="shared" si="4"/>
        <v>7.558198664455898</v>
      </c>
      <c r="O18" s="36">
        <f t="shared" si="5"/>
        <v>11.064282328141818</v>
      </c>
      <c r="P18" s="6"/>
      <c r="Q18" s="38"/>
    </row>
    <row r="19" spans="1:17" ht="16.5">
      <c r="A19" s="44"/>
      <c r="B19" s="45" t="s">
        <v>25</v>
      </c>
      <c r="C19" s="72">
        <f>C11-C18</f>
        <v>2112488</v>
      </c>
      <c r="D19" s="73">
        <v>0</v>
      </c>
      <c r="E19" s="74">
        <f t="shared" si="0"/>
        <v>-2112488</v>
      </c>
      <c r="F19" s="75">
        <f>F11-F18</f>
        <v>2401699</v>
      </c>
      <c r="G19" s="76">
        <v>-4715309</v>
      </c>
      <c r="H19" s="77">
        <f t="shared" si="1"/>
        <v>-7117008</v>
      </c>
      <c r="I19" s="77">
        <v>-4981911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99567000</v>
      </c>
      <c r="M22" s="85">
        <v>42573000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99567000</v>
      </c>
      <c r="M23" s="85">
        <v>42573000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8222000</v>
      </c>
      <c r="D24" s="64">
        <v>99567000</v>
      </c>
      <c r="E24" s="65">
        <f t="shared" si="0"/>
        <v>91345000</v>
      </c>
      <c r="F24" s="63">
        <v>8485000</v>
      </c>
      <c r="G24" s="64">
        <v>42573000</v>
      </c>
      <c r="H24" s="65">
        <f t="shared" si="1"/>
        <v>34088000</v>
      </c>
      <c r="I24" s="65">
        <v>19506000</v>
      </c>
      <c r="J24" s="30">
        <f t="shared" si="2"/>
        <v>1110.982729262953</v>
      </c>
      <c r="K24" s="31">
        <f t="shared" si="3"/>
        <v>401.7442545668827</v>
      </c>
      <c r="L24" s="84">
        <v>99567000</v>
      </c>
      <c r="M24" s="85">
        <v>42573000</v>
      </c>
      <c r="N24" s="32">
        <f t="shared" si="4"/>
        <v>91.74224391615697</v>
      </c>
      <c r="O24" s="31">
        <f t="shared" si="5"/>
        <v>80.06952763488596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99567000</v>
      </c>
      <c r="M25" s="85">
        <v>42573000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8222000</v>
      </c>
      <c r="D26" s="67">
        <v>99567000</v>
      </c>
      <c r="E26" s="68">
        <f t="shared" si="0"/>
        <v>91345000</v>
      </c>
      <c r="F26" s="66">
        <f>SUM(F22:F24)</f>
        <v>8485000</v>
      </c>
      <c r="G26" s="67">
        <v>42573000</v>
      </c>
      <c r="H26" s="68">
        <f t="shared" si="1"/>
        <v>34088000</v>
      </c>
      <c r="I26" s="68">
        <v>19506000</v>
      </c>
      <c r="J26" s="43">
        <f t="shared" si="2"/>
        <v>1110.982729262953</v>
      </c>
      <c r="K26" s="36">
        <f t="shared" si="3"/>
        <v>401.7442545668827</v>
      </c>
      <c r="L26" s="89">
        <v>99567000</v>
      </c>
      <c r="M26" s="87">
        <v>42573000</v>
      </c>
      <c r="N26" s="37">
        <f t="shared" si="4"/>
        <v>91.74224391615697</v>
      </c>
      <c r="O26" s="36">
        <f t="shared" si="5"/>
        <v>80.06952763488596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82551000</v>
      </c>
      <c r="E28" s="65">
        <f t="shared" si="0"/>
        <v>82551000</v>
      </c>
      <c r="F28" s="63">
        <v>0</v>
      </c>
      <c r="G28" s="64">
        <v>24274000</v>
      </c>
      <c r="H28" s="65">
        <f t="shared" si="1"/>
        <v>24274000</v>
      </c>
      <c r="I28" s="65">
        <v>0</v>
      </c>
      <c r="J28" s="30">
        <f t="shared" si="2"/>
        <v>0</v>
      </c>
      <c r="K28" s="31">
        <f t="shared" si="3"/>
        <v>0</v>
      </c>
      <c r="L28" s="84">
        <v>99567000</v>
      </c>
      <c r="M28" s="85">
        <v>42573000</v>
      </c>
      <c r="N28" s="32">
        <f t="shared" si="4"/>
        <v>82.91000030130465</v>
      </c>
      <c r="O28" s="31">
        <f t="shared" si="5"/>
        <v>57.01735841965565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9000000</v>
      </c>
      <c r="E29" s="65">
        <f t="shared" si="0"/>
        <v>9000000</v>
      </c>
      <c r="F29" s="63">
        <v>0</v>
      </c>
      <c r="G29" s="64">
        <v>10000000</v>
      </c>
      <c r="H29" s="65">
        <f t="shared" si="1"/>
        <v>10000000</v>
      </c>
      <c r="I29" s="65">
        <v>11000000</v>
      </c>
      <c r="J29" s="30">
        <f t="shared" si="2"/>
        <v>0</v>
      </c>
      <c r="K29" s="31">
        <f t="shared" si="3"/>
        <v>0</v>
      </c>
      <c r="L29" s="84">
        <v>99567000</v>
      </c>
      <c r="M29" s="85">
        <v>42573000</v>
      </c>
      <c r="N29" s="32">
        <f t="shared" si="4"/>
        <v>9.039139473922083</v>
      </c>
      <c r="O29" s="31">
        <f t="shared" si="5"/>
        <v>23.48906583985155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99567000</v>
      </c>
      <c r="M30" s="85">
        <v>42573000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8222000</v>
      </c>
      <c r="D31" s="64">
        <v>3702196</v>
      </c>
      <c r="E31" s="65">
        <f t="shared" si="0"/>
        <v>-4519804</v>
      </c>
      <c r="F31" s="63">
        <v>8485000</v>
      </c>
      <c r="G31" s="64">
        <v>8299000</v>
      </c>
      <c r="H31" s="65">
        <f t="shared" si="1"/>
        <v>-186000</v>
      </c>
      <c r="I31" s="65">
        <v>8506000</v>
      </c>
      <c r="J31" s="30">
        <f t="shared" si="2"/>
        <v>-54.97207492094381</v>
      </c>
      <c r="K31" s="31">
        <f t="shared" si="3"/>
        <v>-2.1921037124337066</v>
      </c>
      <c r="L31" s="84">
        <v>99567000</v>
      </c>
      <c r="M31" s="85">
        <v>42573000</v>
      </c>
      <c r="N31" s="32">
        <f t="shared" si="4"/>
        <v>-4.539459861198992</v>
      </c>
      <c r="O31" s="31">
        <f t="shared" si="5"/>
        <v>-0.43689662462123885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4313804</v>
      </c>
      <c r="E32" s="65">
        <f t="shared" si="0"/>
        <v>4313804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99567000</v>
      </c>
      <c r="M32" s="85">
        <v>42573000</v>
      </c>
      <c r="N32" s="32">
        <f t="shared" si="4"/>
        <v>4.33256400212922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8222000</v>
      </c>
      <c r="D33" s="82">
        <v>99567000</v>
      </c>
      <c r="E33" s="83">
        <f t="shared" si="0"/>
        <v>91345000</v>
      </c>
      <c r="F33" s="81">
        <f>SUM(F28:F32)</f>
        <v>8485000</v>
      </c>
      <c r="G33" s="82">
        <v>42573000</v>
      </c>
      <c r="H33" s="83">
        <f t="shared" si="1"/>
        <v>34088000</v>
      </c>
      <c r="I33" s="83">
        <v>19506000</v>
      </c>
      <c r="J33" s="58">
        <f t="shared" si="2"/>
        <v>1110.982729262953</v>
      </c>
      <c r="K33" s="59">
        <f t="shared" si="3"/>
        <v>401.7442545668827</v>
      </c>
      <c r="L33" s="96">
        <v>99567000</v>
      </c>
      <c r="M33" s="97">
        <v>42573000</v>
      </c>
      <c r="N33" s="60">
        <f t="shared" si="4"/>
        <v>91.74224391615697</v>
      </c>
      <c r="O33" s="59">
        <f t="shared" si="5"/>
        <v>80.06952763488596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2582932</v>
      </c>
      <c r="D8" s="64">
        <v>6400066</v>
      </c>
      <c r="E8" s="65">
        <f>($D8-$C8)</f>
        <v>3817134</v>
      </c>
      <c r="F8" s="63">
        <v>2717246</v>
      </c>
      <c r="G8" s="64">
        <v>6784067</v>
      </c>
      <c r="H8" s="65">
        <f>($G8-$F8)</f>
        <v>4066821</v>
      </c>
      <c r="I8" s="65">
        <v>7191112</v>
      </c>
      <c r="J8" s="30">
        <f>IF($C8=0,0,($E8/$C8)*100)</f>
        <v>147.78298460818945</v>
      </c>
      <c r="K8" s="31">
        <f>IF($F8=0,0,($H8/$F8)*100)</f>
        <v>149.66701579466857</v>
      </c>
      <c r="L8" s="84">
        <v>66391009</v>
      </c>
      <c r="M8" s="85">
        <v>61659199</v>
      </c>
      <c r="N8" s="32">
        <f>IF($L8=0,0,($E8/$L8)*100)</f>
        <v>5.749474300051683</v>
      </c>
      <c r="O8" s="31">
        <f>IF($M8=0,0,($H8/$M8)*100)</f>
        <v>6.595643579476277</v>
      </c>
      <c r="P8" s="6"/>
      <c r="Q8" s="33"/>
    </row>
    <row r="9" spans="1:17" ht="12.75">
      <c r="A9" s="3"/>
      <c r="B9" s="29" t="s">
        <v>16</v>
      </c>
      <c r="C9" s="63">
        <v>18449727</v>
      </c>
      <c r="D9" s="64">
        <v>21443974</v>
      </c>
      <c r="E9" s="65">
        <f>($D9-$C9)</f>
        <v>2994247</v>
      </c>
      <c r="F9" s="63">
        <v>19467393</v>
      </c>
      <c r="G9" s="64">
        <v>21829680</v>
      </c>
      <c r="H9" s="65">
        <f>($G9-$F9)</f>
        <v>2362287</v>
      </c>
      <c r="I9" s="65">
        <v>24131861</v>
      </c>
      <c r="J9" s="30">
        <f>IF($C9=0,0,($E9/$C9)*100)</f>
        <v>16.22922116950565</v>
      </c>
      <c r="K9" s="31">
        <f>IF($F9=0,0,($H9/$F9)*100)</f>
        <v>12.134583197657744</v>
      </c>
      <c r="L9" s="84">
        <v>66391009</v>
      </c>
      <c r="M9" s="85">
        <v>61659199</v>
      </c>
      <c r="N9" s="32">
        <f>IF($L9=0,0,($E9/$L9)*100)</f>
        <v>4.510018818963875</v>
      </c>
      <c r="O9" s="31">
        <f>IF($M9=0,0,($H9/$M9)*100)</f>
        <v>3.8311996235954995</v>
      </c>
      <c r="P9" s="6"/>
      <c r="Q9" s="33"/>
    </row>
    <row r="10" spans="1:17" ht="12.75">
      <c r="A10" s="3"/>
      <c r="B10" s="29" t="s">
        <v>17</v>
      </c>
      <c r="C10" s="63">
        <v>33200685</v>
      </c>
      <c r="D10" s="64">
        <v>38546969</v>
      </c>
      <c r="E10" s="65">
        <f aca="true" t="shared" si="0" ref="E10:E33">($D10-$C10)</f>
        <v>5346284</v>
      </c>
      <c r="F10" s="63">
        <v>35614687</v>
      </c>
      <c r="G10" s="64">
        <v>33045452</v>
      </c>
      <c r="H10" s="65">
        <f aca="true" t="shared" si="1" ref="H10:H33">($G10-$F10)</f>
        <v>-2569235</v>
      </c>
      <c r="I10" s="65">
        <v>35067055</v>
      </c>
      <c r="J10" s="30">
        <f aca="true" t="shared" si="2" ref="J10:J33">IF($C10=0,0,($E10/$C10)*100)</f>
        <v>16.10293281599461</v>
      </c>
      <c r="K10" s="31">
        <f aca="true" t="shared" si="3" ref="K10:K33">IF($F10=0,0,($H10/$F10)*100)</f>
        <v>-7.213976076779785</v>
      </c>
      <c r="L10" s="84">
        <v>66391009</v>
      </c>
      <c r="M10" s="85">
        <v>61659199</v>
      </c>
      <c r="N10" s="32">
        <f aca="true" t="shared" si="4" ref="N10:N33">IF($L10=0,0,($E10/$L10)*100)</f>
        <v>8.052722922165561</v>
      </c>
      <c r="O10" s="31">
        <f aca="true" t="shared" si="5" ref="O10:O33">IF($M10=0,0,($H10/$M10)*100)</f>
        <v>-4.166831619074389</v>
      </c>
      <c r="P10" s="6"/>
      <c r="Q10" s="33"/>
    </row>
    <row r="11" spans="1:17" ht="16.5">
      <c r="A11" s="7"/>
      <c r="B11" s="34" t="s">
        <v>18</v>
      </c>
      <c r="C11" s="66">
        <f>SUM(C8:C10)</f>
        <v>54233344</v>
      </c>
      <c r="D11" s="67">
        <v>66391009</v>
      </c>
      <c r="E11" s="68">
        <f t="shared" si="0"/>
        <v>12157665</v>
      </c>
      <c r="F11" s="66">
        <f>SUM(F8:F10)</f>
        <v>57799326</v>
      </c>
      <c r="G11" s="67">
        <v>61659199</v>
      </c>
      <c r="H11" s="68">
        <f t="shared" si="1"/>
        <v>3859873</v>
      </c>
      <c r="I11" s="68">
        <v>66390028</v>
      </c>
      <c r="J11" s="35">
        <f t="shared" si="2"/>
        <v>22.4173250316263</v>
      </c>
      <c r="K11" s="36">
        <f t="shared" si="3"/>
        <v>6.6780588410321595</v>
      </c>
      <c r="L11" s="86">
        <v>66391009</v>
      </c>
      <c r="M11" s="87">
        <v>61659199</v>
      </c>
      <c r="N11" s="37">
        <f t="shared" si="4"/>
        <v>18.312216041181117</v>
      </c>
      <c r="O11" s="36">
        <f t="shared" si="5"/>
        <v>6.260011583997385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26891878</v>
      </c>
      <c r="D13" s="64">
        <v>22358359</v>
      </c>
      <c r="E13" s="65">
        <f t="shared" si="0"/>
        <v>-4533519</v>
      </c>
      <c r="F13" s="63">
        <v>28639839</v>
      </c>
      <c r="G13" s="64">
        <v>21858722</v>
      </c>
      <c r="H13" s="65">
        <f t="shared" si="1"/>
        <v>-6781117</v>
      </c>
      <c r="I13" s="65">
        <v>23085438</v>
      </c>
      <c r="J13" s="30">
        <f t="shared" si="2"/>
        <v>-16.858320568016858</v>
      </c>
      <c r="K13" s="31">
        <f t="shared" si="3"/>
        <v>-23.67721759888385</v>
      </c>
      <c r="L13" s="84">
        <v>63907286</v>
      </c>
      <c r="M13" s="85">
        <v>65108811</v>
      </c>
      <c r="N13" s="32">
        <f t="shared" si="4"/>
        <v>-7.093900060159025</v>
      </c>
      <c r="O13" s="31">
        <f t="shared" si="5"/>
        <v>-10.41505273379973</v>
      </c>
      <c r="P13" s="6"/>
      <c r="Q13" s="33"/>
    </row>
    <row r="14" spans="1:17" ht="12.75">
      <c r="A14" s="3"/>
      <c r="B14" s="29" t="s">
        <v>21</v>
      </c>
      <c r="C14" s="63">
        <v>6058429</v>
      </c>
      <c r="D14" s="64">
        <v>5510378</v>
      </c>
      <c r="E14" s="65">
        <f t="shared" si="0"/>
        <v>-548051</v>
      </c>
      <c r="F14" s="63">
        <v>6240183</v>
      </c>
      <c r="G14" s="64">
        <v>6490002</v>
      </c>
      <c r="H14" s="65">
        <f t="shared" si="1"/>
        <v>249819</v>
      </c>
      <c r="I14" s="65">
        <v>6879401</v>
      </c>
      <c r="J14" s="30">
        <f t="shared" si="2"/>
        <v>-9.04609099157554</v>
      </c>
      <c r="K14" s="31">
        <f t="shared" si="3"/>
        <v>4.003392208209278</v>
      </c>
      <c r="L14" s="84">
        <v>63907286</v>
      </c>
      <c r="M14" s="85">
        <v>65108811</v>
      </c>
      <c r="N14" s="32">
        <f t="shared" si="4"/>
        <v>-0.8575720145587156</v>
      </c>
      <c r="O14" s="31">
        <f t="shared" si="5"/>
        <v>0.3836946123927835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63907286</v>
      </c>
      <c r="M15" s="85">
        <v>65108811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11720420</v>
      </c>
      <c r="D16" s="64">
        <v>8700420</v>
      </c>
      <c r="E16" s="65">
        <f t="shared" si="0"/>
        <v>-3020000</v>
      </c>
      <c r="F16" s="63">
        <v>11720420</v>
      </c>
      <c r="G16" s="64">
        <v>9236464</v>
      </c>
      <c r="H16" s="65">
        <f t="shared" si="1"/>
        <v>-2483956</v>
      </c>
      <c r="I16" s="65">
        <v>9790652</v>
      </c>
      <c r="J16" s="30">
        <f t="shared" si="2"/>
        <v>-25.766994698142216</v>
      </c>
      <c r="K16" s="31">
        <f t="shared" si="3"/>
        <v>-21.193404331926672</v>
      </c>
      <c r="L16" s="84">
        <v>63907286</v>
      </c>
      <c r="M16" s="85">
        <v>65108811</v>
      </c>
      <c r="N16" s="32">
        <f t="shared" si="4"/>
        <v>-4.725595763838258</v>
      </c>
      <c r="O16" s="31">
        <f t="shared" si="5"/>
        <v>-3.8150842594867846</v>
      </c>
      <c r="P16" s="6"/>
      <c r="Q16" s="33"/>
    </row>
    <row r="17" spans="1:17" ht="12.75">
      <c r="A17" s="3"/>
      <c r="B17" s="29" t="s">
        <v>23</v>
      </c>
      <c r="C17" s="63">
        <v>31902129</v>
      </c>
      <c r="D17" s="64">
        <v>27338129</v>
      </c>
      <c r="E17" s="65">
        <f t="shared" si="0"/>
        <v>-4564000</v>
      </c>
      <c r="F17" s="63">
        <v>31701546</v>
      </c>
      <c r="G17" s="64">
        <v>27523623</v>
      </c>
      <c r="H17" s="65">
        <f t="shared" si="1"/>
        <v>-4177923</v>
      </c>
      <c r="I17" s="65">
        <v>29145696</v>
      </c>
      <c r="J17" s="42">
        <f t="shared" si="2"/>
        <v>-14.30625523456444</v>
      </c>
      <c r="K17" s="31">
        <f t="shared" si="3"/>
        <v>-13.178925090908816</v>
      </c>
      <c r="L17" s="88">
        <v>63907286</v>
      </c>
      <c r="M17" s="85">
        <v>65108811</v>
      </c>
      <c r="N17" s="32">
        <f t="shared" si="4"/>
        <v>-7.141595717270797</v>
      </c>
      <c r="O17" s="31">
        <f t="shared" si="5"/>
        <v>-6.416831970714379</v>
      </c>
      <c r="P17" s="6"/>
      <c r="Q17" s="33"/>
    </row>
    <row r="18" spans="1:17" ht="16.5">
      <c r="A18" s="3"/>
      <c r="B18" s="34" t="s">
        <v>24</v>
      </c>
      <c r="C18" s="66">
        <f>SUM(C13:C17)</f>
        <v>76572856</v>
      </c>
      <c r="D18" s="67">
        <v>63907286</v>
      </c>
      <c r="E18" s="68">
        <f t="shared" si="0"/>
        <v>-12665570</v>
      </c>
      <c r="F18" s="66">
        <f>SUM(F13:F17)</f>
        <v>78301988</v>
      </c>
      <c r="G18" s="67">
        <v>65108811</v>
      </c>
      <c r="H18" s="68">
        <f t="shared" si="1"/>
        <v>-13193177</v>
      </c>
      <c r="I18" s="68">
        <v>68901187</v>
      </c>
      <c r="J18" s="43">
        <f t="shared" si="2"/>
        <v>-16.54054799784404</v>
      </c>
      <c r="K18" s="36">
        <f t="shared" si="3"/>
        <v>-16.84909583649396</v>
      </c>
      <c r="L18" s="89">
        <v>63907286</v>
      </c>
      <c r="M18" s="87">
        <v>65108811</v>
      </c>
      <c r="N18" s="37">
        <f t="shared" si="4"/>
        <v>-19.818663555826795</v>
      </c>
      <c r="O18" s="36">
        <f t="shared" si="5"/>
        <v>-20.26327435160811</v>
      </c>
      <c r="P18" s="6"/>
      <c r="Q18" s="38"/>
    </row>
    <row r="19" spans="1:17" ht="16.5">
      <c r="A19" s="44"/>
      <c r="B19" s="45" t="s">
        <v>25</v>
      </c>
      <c r="C19" s="72">
        <f>C11-C18</f>
        <v>-22339512</v>
      </c>
      <c r="D19" s="73">
        <v>2483723</v>
      </c>
      <c r="E19" s="74">
        <f t="shared" si="0"/>
        <v>24823235</v>
      </c>
      <c r="F19" s="75">
        <f>F11-F18</f>
        <v>-20502662</v>
      </c>
      <c r="G19" s="76">
        <v>-3449612</v>
      </c>
      <c r="H19" s="77">
        <f t="shared" si="1"/>
        <v>17053050</v>
      </c>
      <c r="I19" s="77">
        <v>-2511159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18962000</v>
      </c>
      <c r="M22" s="85">
        <v>7693000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18962000</v>
      </c>
      <c r="M23" s="85">
        <v>7693000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10830000</v>
      </c>
      <c r="D24" s="64">
        <v>18962000</v>
      </c>
      <c r="E24" s="65">
        <f t="shared" si="0"/>
        <v>8132000</v>
      </c>
      <c r="F24" s="63">
        <v>11221000</v>
      </c>
      <c r="G24" s="64">
        <v>7693000</v>
      </c>
      <c r="H24" s="65">
        <f t="shared" si="1"/>
        <v>-3528000</v>
      </c>
      <c r="I24" s="65">
        <v>7862000</v>
      </c>
      <c r="J24" s="30">
        <f t="shared" si="2"/>
        <v>75.08771929824562</v>
      </c>
      <c r="K24" s="31">
        <f t="shared" si="3"/>
        <v>-31.4410480349345</v>
      </c>
      <c r="L24" s="84">
        <v>18962000</v>
      </c>
      <c r="M24" s="85">
        <v>7693000</v>
      </c>
      <c r="N24" s="32">
        <f t="shared" si="4"/>
        <v>42.88577154308617</v>
      </c>
      <c r="O24" s="31">
        <f t="shared" si="5"/>
        <v>-45.85987261146497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18962000</v>
      </c>
      <c r="M25" s="85">
        <v>7693000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10830000</v>
      </c>
      <c r="D26" s="67">
        <v>18962000</v>
      </c>
      <c r="E26" s="68">
        <f t="shared" si="0"/>
        <v>8132000</v>
      </c>
      <c r="F26" s="66">
        <f>SUM(F22:F24)</f>
        <v>11221000</v>
      </c>
      <c r="G26" s="67">
        <v>7693000</v>
      </c>
      <c r="H26" s="68">
        <f t="shared" si="1"/>
        <v>-3528000</v>
      </c>
      <c r="I26" s="68">
        <v>7862000</v>
      </c>
      <c r="J26" s="43">
        <f t="shared" si="2"/>
        <v>75.08771929824562</v>
      </c>
      <c r="K26" s="36">
        <f t="shared" si="3"/>
        <v>-31.4410480349345</v>
      </c>
      <c r="L26" s="89">
        <v>18962000</v>
      </c>
      <c r="M26" s="87">
        <v>7693000</v>
      </c>
      <c r="N26" s="37">
        <f t="shared" si="4"/>
        <v>42.88577154308617</v>
      </c>
      <c r="O26" s="36">
        <f t="shared" si="5"/>
        <v>-45.85987261146497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18962000</v>
      </c>
      <c r="M28" s="85">
        <v>7693000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3200000</v>
      </c>
      <c r="D29" s="64">
        <v>0</v>
      </c>
      <c r="E29" s="65">
        <f t="shared" si="0"/>
        <v>-3200000</v>
      </c>
      <c r="F29" s="63">
        <v>3376000</v>
      </c>
      <c r="G29" s="64">
        <v>0</v>
      </c>
      <c r="H29" s="65">
        <f t="shared" si="1"/>
        <v>-3376000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18962000</v>
      </c>
      <c r="M29" s="85">
        <v>7693000</v>
      </c>
      <c r="N29" s="32">
        <f t="shared" si="4"/>
        <v>-16.875856977112118</v>
      </c>
      <c r="O29" s="31">
        <f t="shared" si="5"/>
        <v>-43.88405043546081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18962000</v>
      </c>
      <c r="M30" s="85">
        <v>7693000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7630000</v>
      </c>
      <c r="D31" s="64">
        <v>18962000</v>
      </c>
      <c r="E31" s="65">
        <f t="shared" si="0"/>
        <v>11332000</v>
      </c>
      <c r="F31" s="63">
        <v>7845000</v>
      </c>
      <c r="G31" s="64">
        <v>7693000</v>
      </c>
      <c r="H31" s="65">
        <f t="shared" si="1"/>
        <v>-152000</v>
      </c>
      <c r="I31" s="65">
        <v>7862000</v>
      </c>
      <c r="J31" s="30">
        <f t="shared" si="2"/>
        <v>148.51900393184795</v>
      </c>
      <c r="K31" s="31">
        <f t="shared" si="3"/>
        <v>-1.9375398342893564</v>
      </c>
      <c r="L31" s="84">
        <v>18962000</v>
      </c>
      <c r="M31" s="85">
        <v>7693000</v>
      </c>
      <c r="N31" s="32">
        <f t="shared" si="4"/>
        <v>59.76162852019829</v>
      </c>
      <c r="O31" s="31">
        <f t="shared" si="5"/>
        <v>-1.9758221760041594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18962000</v>
      </c>
      <c r="M32" s="85">
        <v>7693000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10830000</v>
      </c>
      <c r="D33" s="82">
        <v>18962000</v>
      </c>
      <c r="E33" s="83">
        <f t="shared" si="0"/>
        <v>8132000</v>
      </c>
      <c r="F33" s="81">
        <f>SUM(F28:F32)</f>
        <v>11221000</v>
      </c>
      <c r="G33" s="82">
        <v>7693000</v>
      </c>
      <c r="H33" s="83">
        <f t="shared" si="1"/>
        <v>-3528000</v>
      </c>
      <c r="I33" s="83">
        <v>7862000</v>
      </c>
      <c r="J33" s="58">
        <f t="shared" si="2"/>
        <v>75.08771929824562</v>
      </c>
      <c r="K33" s="59">
        <f t="shared" si="3"/>
        <v>-31.4410480349345</v>
      </c>
      <c r="L33" s="96">
        <v>18962000</v>
      </c>
      <c r="M33" s="97">
        <v>7693000</v>
      </c>
      <c r="N33" s="60">
        <f t="shared" si="4"/>
        <v>42.88577154308617</v>
      </c>
      <c r="O33" s="59">
        <f t="shared" si="5"/>
        <v>-45.85987261146497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7099404</v>
      </c>
      <c r="D8" s="64">
        <v>6431769</v>
      </c>
      <c r="E8" s="65">
        <f>($D8-$C8)</f>
        <v>-667635</v>
      </c>
      <c r="F8" s="63">
        <v>7831075</v>
      </c>
      <c r="G8" s="64">
        <v>6811242</v>
      </c>
      <c r="H8" s="65">
        <f>($G8-$F8)</f>
        <v>-1019833</v>
      </c>
      <c r="I8" s="65">
        <v>7233539</v>
      </c>
      <c r="J8" s="30">
        <f>IF($C8=0,0,($E8/$C8)*100)</f>
        <v>-9.40409927368551</v>
      </c>
      <c r="K8" s="31">
        <f>IF($F8=0,0,($H8/$F8)*100)</f>
        <v>-13.022899154969144</v>
      </c>
      <c r="L8" s="84">
        <v>76127539</v>
      </c>
      <c r="M8" s="85">
        <v>79355656</v>
      </c>
      <c r="N8" s="32">
        <f>IF($L8=0,0,($E8/$L8)*100)</f>
        <v>-0.8769953800818387</v>
      </c>
      <c r="O8" s="31">
        <f>IF($M8=0,0,($H8/$M8)*100)</f>
        <v>-1.2851421705845392</v>
      </c>
      <c r="P8" s="6"/>
      <c r="Q8" s="33"/>
    </row>
    <row r="9" spans="1:17" ht="12.75">
      <c r="A9" s="3"/>
      <c r="B9" s="29" t="s">
        <v>16</v>
      </c>
      <c r="C9" s="63">
        <v>22775676</v>
      </c>
      <c r="D9" s="64">
        <v>23677014</v>
      </c>
      <c r="E9" s="65">
        <f>($D9-$C9)</f>
        <v>901338</v>
      </c>
      <c r="F9" s="63">
        <v>23951104</v>
      </c>
      <c r="G9" s="64">
        <v>25073958</v>
      </c>
      <c r="H9" s="65">
        <f>($G9-$F9)</f>
        <v>1122854</v>
      </c>
      <c r="I9" s="65">
        <v>26628540</v>
      </c>
      <c r="J9" s="30">
        <f>IF($C9=0,0,($E9/$C9)*100)</f>
        <v>3.957458825810483</v>
      </c>
      <c r="K9" s="31">
        <f>IF($F9=0,0,($H9/$F9)*100)</f>
        <v>4.688109575241292</v>
      </c>
      <c r="L9" s="84">
        <v>76127539</v>
      </c>
      <c r="M9" s="85">
        <v>79355656</v>
      </c>
      <c r="N9" s="32">
        <f>IF($L9=0,0,($E9/$L9)*100)</f>
        <v>1.1839841558519315</v>
      </c>
      <c r="O9" s="31">
        <f>IF($M9=0,0,($H9/$M9)*100)</f>
        <v>1.4149640449068936</v>
      </c>
      <c r="P9" s="6"/>
      <c r="Q9" s="33"/>
    </row>
    <row r="10" spans="1:17" ht="12.75">
      <c r="A10" s="3"/>
      <c r="B10" s="29" t="s">
        <v>17</v>
      </c>
      <c r="C10" s="63">
        <v>36890908</v>
      </c>
      <c r="D10" s="64">
        <v>46018756</v>
      </c>
      <c r="E10" s="65">
        <f aca="true" t="shared" si="0" ref="E10:E33">($D10-$C10)</f>
        <v>9127848</v>
      </c>
      <c r="F10" s="63">
        <v>37641103</v>
      </c>
      <c r="G10" s="64">
        <v>47470456</v>
      </c>
      <c r="H10" s="65">
        <f aca="true" t="shared" si="1" ref="H10:H33">($G10-$F10)</f>
        <v>9829353</v>
      </c>
      <c r="I10" s="65">
        <v>50209984</v>
      </c>
      <c r="J10" s="30">
        <f aca="true" t="shared" si="2" ref="J10:J33">IF($C10=0,0,($E10/$C10)*100)</f>
        <v>24.742811968737662</v>
      </c>
      <c r="K10" s="31">
        <f aca="true" t="shared" si="3" ref="K10:K33">IF($F10=0,0,($H10/$F10)*100)</f>
        <v>26.113350079034614</v>
      </c>
      <c r="L10" s="84">
        <v>76127539</v>
      </c>
      <c r="M10" s="85">
        <v>79355656</v>
      </c>
      <c r="N10" s="32">
        <f aca="true" t="shared" si="4" ref="N10:N33">IF($L10=0,0,($E10/$L10)*100)</f>
        <v>11.990205016347632</v>
      </c>
      <c r="O10" s="31">
        <f aca="true" t="shared" si="5" ref="O10:O33">IF($M10=0,0,($H10/$M10)*100)</f>
        <v>12.38645547835935</v>
      </c>
      <c r="P10" s="6"/>
      <c r="Q10" s="33"/>
    </row>
    <row r="11" spans="1:17" ht="16.5">
      <c r="A11" s="7"/>
      <c r="B11" s="34" t="s">
        <v>18</v>
      </c>
      <c r="C11" s="66">
        <f>SUM(C8:C10)</f>
        <v>66765988</v>
      </c>
      <c r="D11" s="67">
        <v>76127539</v>
      </c>
      <c r="E11" s="68">
        <f t="shared" si="0"/>
        <v>9361551</v>
      </c>
      <c r="F11" s="66">
        <f>SUM(F8:F10)</f>
        <v>69423282</v>
      </c>
      <c r="G11" s="67">
        <v>79355656</v>
      </c>
      <c r="H11" s="68">
        <f t="shared" si="1"/>
        <v>9932374</v>
      </c>
      <c r="I11" s="68">
        <v>84072063</v>
      </c>
      <c r="J11" s="35">
        <f t="shared" si="2"/>
        <v>14.021437082605592</v>
      </c>
      <c r="K11" s="36">
        <f t="shared" si="3"/>
        <v>14.306978457169455</v>
      </c>
      <c r="L11" s="86">
        <v>76127539</v>
      </c>
      <c r="M11" s="87">
        <v>79355656</v>
      </c>
      <c r="N11" s="37">
        <f t="shared" si="4"/>
        <v>12.297193792117724</v>
      </c>
      <c r="O11" s="36">
        <f t="shared" si="5"/>
        <v>12.516277352681705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31663031</v>
      </c>
      <c r="D13" s="64">
        <v>31810069</v>
      </c>
      <c r="E13" s="65">
        <f t="shared" si="0"/>
        <v>147038</v>
      </c>
      <c r="F13" s="63">
        <v>33879444</v>
      </c>
      <c r="G13" s="64">
        <v>33884036</v>
      </c>
      <c r="H13" s="65">
        <f t="shared" si="1"/>
        <v>4592</v>
      </c>
      <c r="I13" s="65">
        <v>35693592</v>
      </c>
      <c r="J13" s="30">
        <f t="shared" si="2"/>
        <v>0.46438384246915587</v>
      </c>
      <c r="K13" s="31">
        <f t="shared" si="3"/>
        <v>0.013553941440125169</v>
      </c>
      <c r="L13" s="84">
        <v>69594312</v>
      </c>
      <c r="M13" s="85">
        <v>72787454</v>
      </c>
      <c r="N13" s="32">
        <f t="shared" si="4"/>
        <v>0.21127876082746533</v>
      </c>
      <c r="O13" s="31">
        <f t="shared" si="5"/>
        <v>0.006308779532252907</v>
      </c>
      <c r="P13" s="6"/>
      <c r="Q13" s="33"/>
    </row>
    <row r="14" spans="1:17" ht="12.75">
      <c r="A14" s="3"/>
      <c r="B14" s="29" t="s">
        <v>21</v>
      </c>
      <c r="C14" s="63">
        <v>531789</v>
      </c>
      <c r="D14" s="64">
        <v>530263</v>
      </c>
      <c r="E14" s="65">
        <f t="shared" si="0"/>
        <v>-1526</v>
      </c>
      <c r="F14" s="63">
        <v>559972</v>
      </c>
      <c r="G14" s="64">
        <v>561548</v>
      </c>
      <c r="H14" s="65">
        <f t="shared" si="1"/>
        <v>1576</v>
      </c>
      <c r="I14" s="65">
        <v>596363</v>
      </c>
      <c r="J14" s="30">
        <f t="shared" si="2"/>
        <v>-0.2869559167263708</v>
      </c>
      <c r="K14" s="31">
        <f t="shared" si="3"/>
        <v>0.28144264356074944</v>
      </c>
      <c r="L14" s="84">
        <v>69594312</v>
      </c>
      <c r="M14" s="85">
        <v>72787454</v>
      </c>
      <c r="N14" s="32">
        <f t="shared" si="4"/>
        <v>-0.0021927079327977265</v>
      </c>
      <c r="O14" s="31">
        <f t="shared" si="5"/>
        <v>0.0021652083063655445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69594312</v>
      </c>
      <c r="M15" s="85">
        <v>72787454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9858589</v>
      </c>
      <c r="D16" s="64">
        <v>9849361</v>
      </c>
      <c r="E16" s="65">
        <f t="shared" si="0"/>
        <v>-9228</v>
      </c>
      <c r="F16" s="63">
        <v>11090198</v>
      </c>
      <c r="G16" s="64">
        <v>10430472</v>
      </c>
      <c r="H16" s="65">
        <f t="shared" si="1"/>
        <v>-659726</v>
      </c>
      <c r="I16" s="65">
        <v>11077162</v>
      </c>
      <c r="J16" s="30">
        <f t="shared" si="2"/>
        <v>-0.0936036586980145</v>
      </c>
      <c r="K16" s="31">
        <f t="shared" si="3"/>
        <v>-5.948730581726314</v>
      </c>
      <c r="L16" s="84">
        <v>69594312</v>
      </c>
      <c r="M16" s="85">
        <v>72787454</v>
      </c>
      <c r="N16" s="32">
        <f t="shared" si="4"/>
        <v>-0.013259704327560563</v>
      </c>
      <c r="O16" s="31">
        <f t="shared" si="5"/>
        <v>-0.9063732329475351</v>
      </c>
      <c r="P16" s="6"/>
      <c r="Q16" s="33"/>
    </row>
    <row r="17" spans="1:17" ht="12.75">
      <c r="A17" s="3"/>
      <c r="B17" s="29" t="s">
        <v>23</v>
      </c>
      <c r="C17" s="63">
        <v>28317516</v>
      </c>
      <c r="D17" s="64">
        <v>27404619</v>
      </c>
      <c r="E17" s="65">
        <f t="shared" si="0"/>
        <v>-912897</v>
      </c>
      <c r="F17" s="63">
        <v>29942111</v>
      </c>
      <c r="G17" s="64">
        <v>27911398</v>
      </c>
      <c r="H17" s="65">
        <f t="shared" si="1"/>
        <v>-2030713</v>
      </c>
      <c r="I17" s="65">
        <v>29466382</v>
      </c>
      <c r="J17" s="42">
        <f t="shared" si="2"/>
        <v>-3.223789120486416</v>
      </c>
      <c r="K17" s="31">
        <f t="shared" si="3"/>
        <v>-6.782130358143419</v>
      </c>
      <c r="L17" s="88">
        <v>69594312</v>
      </c>
      <c r="M17" s="85">
        <v>72787454</v>
      </c>
      <c r="N17" s="32">
        <f t="shared" si="4"/>
        <v>-1.3117408215774875</v>
      </c>
      <c r="O17" s="31">
        <f t="shared" si="5"/>
        <v>-2.789921735688131</v>
      </c>
      <c r="P17" s="6"/>
      <c r="Q17" s="33"/>
    </row>
    <row r="18" spans="1:17" ht="16.5">
      <c r="A18" s="3"/>
      <c r="B18" s="34" t="s">
        <v>24</v>
      </c>
      <c r="C18" s="66">
        <f>SUM(C13:C17)</f>
        <v>70370925</v>
      </c>
      <c r="D18" s="67">
        <v>69594312</v>
      </c>
      <c r="E18" s="68">
        <f t="shared" si="0"/>
        <v>-776613</v>
      </c>
      <c r="F18" s="66">
        <f>SUM(F13:F17)</f>
        <v>75471725</v>
      </c>
      <c r="G18" s="67">
        <v>72787454</v>
      </c>
      <c r="H18" s="68">
        <f t="shared" si="1"/>
        <v>-2684271</v>
      </c>
      <c r="I18" s="68">
        <v>76833499</v>
      </c>
      <c r="J18" s="43">
        <f t="shared" si="2"/>
        <v>-1.1035992492638118</v>
      </c>
      <c r="K18" s="36">
        <f t="shared" si="3"/>
        <v>-3.556657807940656</v>
      </c>
      <c r="L18" s="89">
        <v>69594312</v>
      </c>
      <c r="M18" s="87">
        <v>72787454</v>
      </c>
      <c r="N18" s="37">
        <f t="shared" si="4"/>
        <v>-1.1159144730103805</v>
      </c>
      <c r="O18" s="36">
        <f t="shared" si="5"/>
        <v>-3.687820980797048</v>
      </c>
      <c r="P18" s="6"/>
      <c r="Q18" s="38"/>
    </row>
    <row r="19" spans="1:17" ht="16.5">
      <c r="A19" s="44"/>
      <c r="B19" s="45" t="s">
        <v>25</v>
      </c>
      <c r="C19" s="72">
        <f>C11-C18</f>
        <v>-3604937</v>
      </c>
      <c r="D19" s="73">
        <v>6533227</v>
      </c>
      <c r="E19" s="74">
        <f t="shared" si="0"/>
        <v>10138164</v>
      </c>
      <c r="F19" s="75">
        <f>F11-F18</f>
        <v>-6048443</v>
      </c>
      <c r="G19" s="76">
        <v>6568202</v>
      </c>
      <c r="H19" s="77">
        <f t="shared" si="1"/>
        <v>12616645</v>
      </c>
      <c r="I19" s="77">
        <v>7238564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28271150</v>
      </c>
      <c r="M22" s="85">
        <v>19739450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28271150</v>
      </c>
      <c r="M23" s="85">
        <v>19739450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9924001</v>
      </c>
      <c r="D24" s="64">
        <v>28271150</v>
      </c>
      <c r="E24" s="65">
        <f t="shared" si="0"/>
        <v>18347149</v>
      </c>
      <c r="F24" s="63">
        <v>10272001</v>
      </c>
      <c r="G24" s="64">
        <v>19739450</v>
      </c>
      <c r="H24" s="65">
        <f t="shared" si="1"/>
        <v>9467449</v>
      </c>
      <c r="I24" s="65">
        <v>17027300</v>
      </c>
      <c r="J24" s="30">
        <f t="shared" si="2"/>
        <v>184.8765331643961</v>
      </c>
      <c r="K24" s="31">
        <f t="shared" si="3"/>
        <v>92.16752412699337</v>
      </c>
      <c r="L24" s="84">
        <v>28271150</v>
      </c>
      <c r="M24" s="85">
        <v>19739450</v>
      </c>
      <c r="N24" s="32">
        <f t="shared" si="4"/>
        <v>64.89707351841011</v>
      </c>
      <c r="O24" s="31">
        <f t="shared" si="5"/>
        <v>47.96207087836794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28271150</v>
      </c>
      <c r="M25" s="85">
        <v>19739450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9924001</v>
      </c>
      <c r="D26" s="67">
        <v>28271150</v>
      </c>
      <c r="E26" s="68">
        <f t="shared" si="0"/>
        <v>18347149</v>
      </c>
      <c r="F26" s="66">
        <f>SUM(F22:F24)</f>
        <v>10272001</v>
      </c>
      <c r="G26" s="67">
        <v>19739450</v>
      </c>
      <c r="H26" s="68">
        <f t="shared" si="1"/>
        <v>9467449</v>
      </c>
      <c r="I26" s="68">
        <v>17027300</v>
      </c>
      <c r="J26" s="43">
        <f t="shared" si="2"/>
        <v>184.8765331643961</v>
      </c>
      <c r="K26" s="36">
        <f t="shared" si="3"/>
        <v>92.16752412699337</v>
      </c>
      <c r="L26" s="89">
        <v>28271150</v>
      </c>
      <c r="M26" s="87">
        <v>19739450</v>
      </c>
      <c r="N26" s="37">
        <f t="shared" si="4"/>
        <v>64.89707351841011</v>
      </c>
      <c r="O26" s="36">
        <f t="shared" si="5"/>
        <v>47.96207087836794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20000</v>
      </c>
      <c r="D28" s="64">
        <v>200000</v>
      </c>
      <c r="E28" s="65">
        <f t="shared" si="0"/>
        <v>180000</v>
      </c>
      <c r="F28" s="63">
        <v>10000</v>
      </c>
      <c r="G28" s="64">
        <v>100000</v>
      </c>
      <c r="H28" s="65">
        <f t="shared" si="1"/>
        <v>90000</v>
      </c>
      <c r="I28" s="65">
        <v>100000</v>
      </c>
      <c r="J28" s="30">
        <f t="shared" si="2"/>
        <v>900</v>
      </c>
      <c r="K28" s="31">
        <f t="shared" si="3"/>
        <v>900</v>
      </c>
      <c r="L28" s="84">
        <v>28271150</v>
      </c>
      <c r="M28" s="85">
        <v>19739450</v>
      </c>
      <c r="N28" s="32">
        <f t="shared" si="4"/>
        <v>0.6366914681574679</v>
      </c>
      <c r="O28" s="31">
        <f t="shared" si="5"/>
        <v>0.45593975516035146</v>
      </c>
      <c r="P28" s="6"/>
      <c r="Q28" s="33"/>
    </row>
    <row r="29" spans="1:17" ht="12.75">
      <c r="A29" s="7"/>
      <c r="B29" s="29" t="s">
        <v>33</v>
      </c>
      <c r="C29" s="63">
        <v>30000</v>
      </c>
      <c r="D29" s="64">
        <v>7800000</v>
      </c>
      <c r="E29" s="65">
        <f t="shared" si="0"/>
        <v>7770000</v>
      </c>
      <c r="F29" s="63">
        <v>30000</v>
      </c>
      <c r="G29" s="64">
        <v>10000000</v>
      </c>
      <c r="H29" s="65">
        <f t="shared" si="1"/>
        <v>9970000</v>
      </c>
      <c r="I29" s="65">
        <v>7000000</v>
      </c>
      <c r="J29" s="30">
        <f t="shared" si="2"/>
        <v>25900</v>
      </c>
      <c r="K29" s="31">
        <f t="shared" si="3"/>
        <v>33233.33333333333</v>
      </c>
      <c r="L29" s="84">
        <v>28271150</v>
      </c>
      <c r="M29" s="85">
        <v>19739450</v>
      </c>
      <c r="N29" s="32">
        <f t="shared" si="4"/>
        <v>27.48384837546403</v>
      </c>
      <c r="O29" s="31">
        <f t="shared" si="5"/>
        <v>50.50799287720783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28271150</v>
      </c>
      <c r="M30" s="85">
        <v>19739450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9694000</v>
      </c>
      <c r="D31" s="64">
        <v>19871150</v>
      </c>
      <c r="E31" s="65">
        <f t="shared" si="0"/>
        <v>10177150</v>
      </c>
      <c r="F31" s="63">
        <v>10079000</v>
      </c>
      <c r="G31" s="64">
        <v>9339450</v>
      </c>
      <c r="H31" s="65">
        <f t="shared" si="1"/>
        <v>-739550</v>
      </c>
      <c r="I31" s="65">
        <v>9627300</v>
      </c>
      <c r="J31" s="30">
        <f t="shared" si="2"/>
        <v>104.98401072828554</v>
      </c>
      <c r="K31" s="31">
        <f t="shared" si="3"/>
        <v>-7.337533485464828</v>
      </c>
      <c r="L31" s="84">
        <v>28271150</v>
      </c>
      <c r="M31" s="85">
        <v>19739450</v>
      </c>
      <c r="N31" s="32">
        <f t="shared" si="4"/>
        <v>35.99835875088208</v>
      </c>
      <c r="O31" s="31">
        <f t="shared" si="5"/>
        <v>-3.7465582880981994</v>
      </c>
      <c r="P31" s="6"/>
      <c r="Q31" s="33"/>
    </row>
    <row r="32" spans="1:17" ht="12.75">
      <c r="A32" s="7"/>
      <c r="B32" s="29" t="s">
        <v>36</v>
      </c>
      <c r="C32" s="63">
        <v>180001</v>
      </c>
      <c r="D32" s="64">
        <v>400000</v>
      </c>
      <c r="E32" s="65">
        <f t="shared" si="0"/>
        <v>219999</v>
      </c>
      <c r="F32" s="63">
        <v>153001</v>
      </c>
      <c r="G32" s="64">
        <v>300000</v>
      </c>
      <c r="H32" s="65">
        <f t="shared" si="1"/>
        <v>146999</v>
      </c>
      <c r="I32" s="65">
        <v>300000</v>
      </c>
      <c r="J32" s="30">
        <f t="shared" si="2"/>
        <v>122.22098766117966</v>
      </c>
      <c r="K32" s="31">
        <f t="shared" si="3"/>
        <v>96.07714982255018</v>
      </c>
      <c r="L32" s="84">
        <v>28271150</v>
      </c>
      <c r="M32" s="85">
        <v>19739450</v>
      </c>
      <c r="N32" s="32">
        <f t="shared" si="4"/>
        <v>0.7781749239065266</v>
      </c>
      <c r="O32" s="31">
        <f t="shared" si="5"/>
        <v>0.7446965340979611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9924001</v>
      </c>
      <c r="D33" s="82">
        <v>28271150</v>
      </c>
      <c r="E33" s="83">
        <f t="shared" si="0"/>
        <v>18347149</v>
      </c>
      <c r="F33" s="81">
        <f>SUM(F28:F32)</f>
        <v>10272001</v>
      </c>
      <c r="G33" s="82">
        <v>19739450</v>
      </c>
      <c r="H33" s="83">
        <f t="shared" si="1"/>
        <v>9467449</v>
      </c>
      <c r="I33" s="83">
        <v>17027300</v>
      </c>
      <c r="J33" s="58">
        <f t="shared" si="2"/>
        <v>184.8765331643961</v>
      </c>
      <c r="K33" s="59">
        <f t="shared" si="3"/>
        <v>92.16752412699337</v>
      </c>
      <c r="L33" s="96">
        <v>28271150</v>
      </c>
      <c r="M33" s="97">
        <v>19739450</v>
      </c>
      <c r="N33" s="60">
        <f t="shared" si="4"/>
        <v>64.89707351841011</v>
      </c>
      <c r="O33" s="59">
        <f t="shared" si="5"/>
        <v>47.96207087836794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14657832</v>
      </c>
      <c r="D8" s="64">
        <v>13935400</v>
      </c>
      <c r="E8" s="65">
        <f>($D8-$C8)</f>
        <v>-722432</v>
      </c>
      <c r="F8" s="63">
        <v>15537324</v>
      </c>
      <c r="G8" s="64">
        <v>14562400</v>
      </c>
      <c r="H8" s="65">
        <f>($G8-$F8)</f>
        <v>-974924</v>
      </c>
      <c r="I8" s="65">
        <v>15363407</v>
      </c>
      <c r="J8" s="30">
        <f>IF($C8=0,0,($E8/$C8)*100)</f>
        <v>-4.928641561726182</v>
      </c>
      <c r="K8" s="31">
        <f>IF($F8=0,0,($H8/$F8)*100)</f>
        <v>-6.274722725740932</v>
      </c>
      <c r="L8" s="84">
        <v>108893500</v>
      </c>
      <c r="M8" s="85">
        <v>113819900</v>
      </c>
      <c r="N8" s="32">
        <f>IF($L8=0,0,($E8/$L8)*100)</f>
        <v>-0.6634298649598002</v>
      </c>
      <c r="O8" s="31">
        <f>IF($M8=0,0,($H8/$M8)*100)</f>
        <v>-0.8565496894655504</v>
      </c>
      <c r="P8" s="6"/>
      <c r="Q8" s="33"/>
    </row>
    <row r="9" spans="1:17" ht="12.75">
      <c r="A9" s="3"/>
      <c r="B9" s="29" t="s">
        <v>16</v>
      </c>
      <c r="C9" s="63">
        <v>43032224</v>
      </c>
      <c r="D9" s="64">
        <v>40494400</v>
      </c>
      <c r="E9" s="65">
        <f>($D9-$C9)</f>
        <v>-2537824</v>
      </c>
      <c r="F9" s="63">
        <v>44272367</v>
      </c>
      <c r="G9" s="64">
        <v>42316300</v>
      </c>
      <c r="H9" s="65">
        <f>($G9-$F9)</f>
        <v>-1956067</v>
      </c>
      <c r="I9" s="65">
        <v>44643777</v>
      </c>
      <c r="J9" s="30">
        <f>IF($C9=0,0,($E9/$C9)*100)</f>
        <v>-5.897496722456176</v>
      </c>
      <c r="K9" s="31">
        <f>IF($F9=0,0,($H9/$F9)*100)</f>
        <v>-4.418257103804728</v>
      </c>
      <c r="L9" s="84">
        <v>108893500</v>
      </c>
      <c r="M9" s="85">
        <v>113819900</v>
      </c>
      <c r="N9" s="32">
        <f>IF($L9=0,0,($E9/$L9)*100)</f>
        <v>-2.330556001965223</v>
      </c>
      <c r="O9" s="31">
        <f>IF($M9=0,0,($H9/$M9)*100)</f>
        <v>-1.71856327408476</v>
      </c>
      <c r="P9" s="6"/>
      <c r="Q9" s="33"/>
    </row>
    <row r="10" spans="1:17" ht="12.75">
      <c r="A10" s="3"/>
      <c r="B10" s="29" t="s">
        <v>17</v>
      </c>
      <c r="C10" s="63">
        <v>56141818</v>
      </c>
      <c r="D10" s="64">
        <v>54463700</v>
      </c>
      <c r="E10" s="65">
        <f aca="true" t="shared" si="0" ref="E10:E33">($D10-$C10)</f>
        <v>-1678118</v>
      </c>
      <c r="F10" s="63">
        <v>60110976</v>
      </c>
      <c r="G10" s="64">
        <v>56941200</v>
      </c>
      <c r="H10" s="65">
        <f aca="true" t="shared" si="1" ref="H10:H33">($G10-$F10)</f>
        <v>-3169776</v>
      </c>
      <c r="I10" s="65">
        <v>60138119</v>
      </c>
      <c r="J10" s="30">
        <f aca="true" t="shared" si="2" ref="J10:J33">IF($C10=0,0,($E10/$C10)*100)</f>
        <v>-2.9890695737711948</v>
      </c>
      <c r="K10" s="31">
        <f aca="true" t="shared" si="3" ref="K10:K33">IF($F10=0,0,($H10/$F10)*100)</f>
        <v>-5.27320667693035</v>
      </c>
      <c r="L10" s="84">
        <v>108893500</v>
      </c>
      <c r="M10" s="85">
        <v>113819900</v>
      </c>
      <c r="N10" s="32">
        <f aca="true" t="shared" si="4" ref="N10:N33">IF($L10=0,0,($E10/$L10)*100)</f>
        <v>-1.5410635161878348</v>
      </c>
      <c r="O10" s="31">
        <f aca="true" t="shared" si="5" ref="O10:O33">IF($M10=0,0,($H10/$M10)*100)</f>
        <v>-2.78490492435857</v>
      </c>
      <c r="P10" s="6"/>
      <c r="Q10" s="33"/>
    </row>
    <row r="11" spans="1:17" ht="16.5">
      <c r="A11" s="7"/>
      <c r="B11" s="34" t="s">
        <v>18</v>
      </c>
      <c r="C11" s="66">
        <f>SUM(C8:C10)</f>
        <v>113831874</v>
      </c>
      <c r="D11" s="67">
        <v>108893500</v>
      </c>
      <c r="E11" s="68">
        <f t="shared" si="0"/>
        <v>-4938374</v>
      </c>
      <c r="F11" s="66">
        <f>SUM(F8:F10)</f>
        <v>119920667</v>
      </c>
      <c r="G11" s="67">
        <v>113819900</v>
      </c>
      <c r="H11" s="68">
        <f t="shared" si="1"/>
        <v>-6100767</v>
      </c>
      <c r="I11" s="68">
        <v>120145303</v>
      </c>
      <c r="J11" s="35">
        <f t="shared" si="2"/>
        <v>-4.338305104245231</v>
      </c>
      <c r="K11" s="36">
        <f t="shared" si="3"/>
        <v>-5.087335780078675</v>
      </c>
      <c r="L11" s="86">
        <v>108893500</v>
      </c>
      <c r="M11" s="87">
        <v>113819900</v>
      </c>
      <c r="N11" s="37">
        <f t="shared" si="4"/>
        <v>-4.535049383112858</v>
      </c>
      <c r="O11" s="36">
        <f t="shared" si="5"/>
        <v>-5.360017887908881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41473371</v>
      </c>
      <c r="D13" s="64">
        <v>47582800</v>
      </c>
      <c r="E13" s="65">
        <f t="shared" si="0"/>
        <v>6109429</v>
      </c>
      <c r="F13" s="63">
        <v>43961771</v>
      </c>
      <c r="G13" s="64">
        <v>49723300</v>
      </c>
      <c r="H13" s="65">
        <f t="shared" si="1"/>
        <v>5761529</v>
      </c>
      <c r="I13" s="65">
        <v>52468285</v>
      </c>
      <c r="J13" s="30">
        <f t="shared" si="2"/>
        <v>14.730967974607129</v>
      </c>
      <c r="K13" s="31">
        <f t="shared" si="3"/>
        <v>13.105770920830281</v>
      </c>
      <c r="L13" s="84">
        <v>156344300</v>
      </c>
      <c r="M13" s="85">
        <v>164346700</v>
      </c>
      <c r="N13" s="32">
        <f t="shared" si="4"/>
        <v>3.9076761992602225</v>
      </c>
      <c r="O13" s="31">
        <f t="shared" si="5"/>
        <v>3.505716269325761</v>
      </c>
      <c r="P13" s="6"/>
      <c r="Q13" s="33"/>
    </row>
    <row r="14" spans="1:17" ht="12.75">
      <c r="A14" s="3"/>
      <c r="B14" s="29" t="s">
        <v>21</v>
      </c>
      <c r="C14" s="63">
        <v>621</v>
      </c>
      <c r="D14" s="64">
        <v>15590500</v>
      </c>
      <c r="E14" s="65">
        <f t="shared" si="0"/>
        <v>15589879</v>
      </c>
      <c r="F14" s="63">
        <v>621</v>
      </c>
      <c r="G14" s="64">
        <v>16292300</v>
      </c>
      <c r="H14" s="65">
        <f t="shared" si="1"/>
        <v>16291679</v>
      </c>
      <c r="I14" s="65">
        <v>17188211</v>
      </c>
      <c r="J14" s="30">
        <f t="shared" si="2"/>
        <v>2510447.504025765</v>
      </c>
      <c r="K14" s="31">
        <f t="shared" si="3"/>
        <v>2623458.776167472</v>
      </c>
      <c r="L14" s="84">
        <v>156344300</v>
      </c>
      <c r="M14" s="85">
        <v>164346700</v>
      </c>
      <c r="N14" s="32">
        <f t="shared" si="4"/>
        <v>9.971504557569416</v>
      </c>
      <c r="O14" s="31">
        <f t="shared" si="5"/>
        <v>9.912994298029714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156344300</v>
      </c>
      <c r="M15" s="85">
        <v>164346700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23367599</v>
      </c>
      <c r="D16" s="64">
        <v>22243900</v>
      </c>
      <c r="E16" s="65">
        <f t="shared" si="0"/>
        <v>-1123699</v>
      </c>
      <c r="F16" s="63">
        <v>24769655</v>
      </c>
      <c r="G16" s="64">
        <v>24213400</v>
      </c>
      <c r="H16" s="65">
        <f t="shared" si="1"/>
        <v>-556255</v>
      </c>
      <c r="I16" s="65">
        <v>26131700</v>
      </c>
      <c r="J16" s="30">
        <f t="shared" si="2"/>
        <v>-4.808791010150423</v>
      </c>
      <c r="K16" s="31">
        <f t="shared" si="3"/>
        <v>-2.245711536959235</v>
      </c>
      <c r="L16" s="84">
        <v>156344300</v>
      </c>
      <c r="M16" s="85">
        <v>164346700</v>
      </c>
      <c r="N16" s="32">
        <f t="shared" si="4"/>
        <v>-0.7187335899038212</v>
      </c>
      <c r="O16" s="31">
        <f t="shared" si="5"/>
        <v>-0.33846435614466247</v>
      </c>
      <c r="P16" s="6"/>
      <c r="Q16" s="33"/>
    </row>
    <row r="17" spans="1:17" ht="12.75">
      <c r="A17" s="3"/>
      <c r="B17" s="29" t="s">
        <v>23</v>
      </c>
      <c r="C17" s="63">
        <v>45317735</v>
      </c>
      <c r="D17" s="64">
        <v>70927100</v>
      </c>
      <c r="E17" s="65">
        <f t="shared" si="0"/>
        <v>25609365</v>
      </c>
      <c r="F17" s="63">
        <v>47846046</v>
      </c>
      <c r="G17" s="64">
        <v>74117700</v>
      </c>
      <c r="H17" s="65">
        <f t="shared" si="1"/>
        <v>26271654</v>
      </c>
      <c r="I17" s="65">
        <v>78185190</v>
      </c>
      <c r="J17" s="42">
        <f t="shared" si="2"/>
        <v>56.510690571803735</v>
      </c>
      <c r="K17" s="31">
        <f t="shared" si="3"/>
        <v>54.90872537304337</v>
      </c>
      <c r="L17" s="88">
        <v>156344300</v>
      </c>
      <c r="M17" s="85">
        <v>164346700</v>
      </c>
      <c r="N17" s="32">
        <f t="shared" si="4"/>
        <v>16.380107877293895</v>
      </c>
      <c r="O17" s="31">
        <f t="shared" si="5"/>
        <v>15.985507466836877</v>
      </c>
      <c r="P17" s="6"/>
      <c r="Q17" s="33"/>
    </row>
    <row r="18" spans="1:17" ht="16.5">
      <c r="A18" s="3"/>
      <c r="B18" s="34" t="s">
        <v>24</v>
      </c>
      <c r="C18" s="66">
        <f>SUM(C13:C17)</f>
        <v>110159326</v>
      </c>
      <c r="D18" s="67">
        <v>156344300</v>
      </c>
      <c r="E18" s="68">
        <f t="shared" si="0"/>
        <v>46184974</v>
      </c>
      <c r="F18" s="66">
        <f>SUM(F13:F17)</f>
        <v>116578093</v>
      </c>
      <c r="G18" s="67">
        <v>164346700</v>
      </c>
      <c r="H18" s="68">
        <f t="shared" si="1"/>
        <v>47768607</v>
      </c>
      <c r="I18" s="68">
        <v>173973386</v>
      </c>
      <c r="J18" s="43">
        <f t="shared" si="2"/>
        <v>41.925614178140485</v>
      </c>
      <c r="K18" s="36">
        <f t="shared" si="3"/>
        <v>40.97562910040053</v>
      </c>
      <c r="L18" s="89">
        <v>156344300</v>
      </c>
      <c r="M18" s="87">
        <v>164346700</v>
      </c>
      <c r="N18" s="37">
        <f t="shared" si="4"/>
        <v>29.540555044219712</v>
      </c>
      <c r="O18" s="36">
        <f t="shared" si="5"/>
        <v>29.06575367804769</v>
      </c>
      <c r="P18" s="6"/>
      <c r="Q18" s="38"/>
    </row>
    <row r="19" spans="1:17" ht="16.5">
      <c r="A19" s="44"/>
      <c r="B19" s="45" t="s">
        <v>25</v>
      </c>
      <c r="C19" s="72">
        <f>C11-C18</f>
        <v>3672548</v>
      </c>
      <c r="D19" s="73">
        <v>-47450800</v>
      </c>
      <c r="E19" s="74">
        <f t="shared" si="0"/>
        <v>-51123348</v>
      </c>
      <c r="F19" s="75">
        <f>F11-F18</f>
        <v>3342574</v>
      </c>
      <c r="G19" s="76">
        <v>-50526800</v>
      </c>
      <c r="H19" s="77">
        <f t="shared" si="1"/>
        <v>-53869374</v>
      </c>
      <c r="I19" s="77">
        <v>-53828083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31594000</v>
      </c>
      <c r="M22" s="85">
        <v>27243999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31594000</v>
      </c>
      <c r="M23" s="85">
        <v>27243999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18856341</v>
      </c>
      <c r="D24" s="64">
        <v>31594000</v>
      </c>
      <c r="E24" s="65">
        <f t="shared" si="0"/>
        <v>12737659</v>
      </c>
      <c r="F24" s="63">
        <v>19987721</v>
      </c>
      <c r="G24" s="64">
        <v>27243999</v>
      </c>
      <c r="H24" s="65">
        <f t="shared" si="1"/>
        <v>7256278</v>
      </c>
      <c r="I24" s="65">
        <v>17573001</v>
      </c>
      <c r="J24" s="30">
        <f t="shared" si="2"/>
        <v>67.55106412214332</v>
      </c>
      <c r="K24" s="31">
        <f t="shared" si="3"/>
        <v>36.303678643503176</v>
      </c>
      <c r="L24" s="84">
        <v>31594000</v>
      </c>
      <c r="M24" s="85">
        <v>27243999</v>
      </c>
      <c r="N24" s="32">
        <f t="shared" si="4"/>
        <v>40.31670253845667</v>
      </c>
      <c r="O24" s="31">
        <f t="shared" si="5"/>
        <v>26.63440855360478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31594000</v>
      </c>
      <c r="M25" s="85">
        <v>27243999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18856341</v>
      </c>
      <c r="D26" s="67">
        <v>31594000</v>
      </c>
      <c r="E26" s="68">
        <f t="shared" si="0"/>
        <v>12737659</v>
      </c>
      <c r="F26" s="66">
        <f>SUM(F22:F24)</f>
        <v>19987721</v>
      </c>
      <c r="G26" s="67">
        <v>27243999</v>
      </c>
      <c r="H26" s="68">
        <f t="shared" si="1"/>
        <v>7256278</v>
      </c>
      <c r="I26" s="68">
        <v>17573001</v>
      </c>
      <c r="J26" s="43">
        <f t="shared" si="2"/>
        <v>67.55106412214332</v>
      </c>
      <c r="K26" s="36">
        <f t="shared" si="3"/>
        <v>36.303678643503176</v>
      </c>
      <c r="L26" s="89">
        <v>31594000</v>
      </c>
      <c r="M26" s="87">
        <v>27243999</v>
      </c>
      <c r="N26" s="37">
        <f t="shared" si="4"/>
        <v>40.31670253845667</v>
      </c>
      <c r="O26" s="36">
        <f t="shared" si="5"/>
        <v>26.63440855360478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9199740</v>
      </c>
      <c r="D28" s="64">
        <v>7835000</v>
      </c>
      <c r="E28" s="65">
        <f t="shared" si="0"/>
        <v>-1364740</v>
      </c>
      <c r="F28" s="63">
        <v>9751724</v>
      </c>
      <c r="G28" s="64">
        <v>8194999</v>
      </c>
      <c r="H28" s="65">
        <f t="shared" si="1"/>
        <v>-1556725</v>
      </c>
      <c r="I28" s="65">
        <v>8457999</v>
      </c>
      <c r="J28" s="30">
        <f t="shared" si="2"/>
        <v>-14.83454967205595</v>
      </c>
      <c r="K28" s="31">
        <f t="shared" si="3"/>
        <v>-15.963587566670261</v>
      </c>
      <c r="L28" s="84">
        <v>31594000</v>
      </c>
      <c r="M28" s="85">
        <v>27243999</v>
      </c>
      <c r="N28" s="32">
        <f t="shared" si="4"/>
        <v>-4.319617648920681</v>
      </c>
      <c r="O28" s="31">
        <f t="shared" si="5"/>
        <v>-5.714010634048254</v>
      </c>
      <c r="P28" s="6"/>
      <c r="Q28" s="33"/>
    </row>
    <row r="29" spans="1:17" ht="12.75">
      <c r="A29" s="7"/>
      <c r="B29" s="29" t="s">
        <v>33</v>
      </c>
      <c r="C29" s="63">
        <v>1176600</v>
      </c>
      <c r="D29" s="64">
        <v>5200000</v>
      </c>
      <c r="E29" s="65">
        <f t="shared" si="0"/>
        <v>4023400</v>
      </c>
      <c r="F29" s="63">
        <v>1247196</v>
      </c>
      <c r="G29" s="64">
        <v>7000000</v>
      </c>
      <c r="H29" s="65">
        <f t="shared" si="1"/>
        <v>5752804</v>
      </c>
      <c r="I29" s="65">
        <v>7000000</v>
      </c>
      <c r="J29" s="30">
        <f t="shared" si="2"/>
        <v>341.95138534761173</v>
      </c>
      <c r="K29" s="31">
        <f t="shared" si="3"/>
        <v>461.2590162251964</v>
      </c>
      <c r="L29" s="84">
        <v>31594000</v>
      </c>
      <c r="M29" s="85">
        <v>27243999</v>
      </c>
      <c r="N29" s="32">
        <f t="shared" si="4"/>
        <v>12.73469646135342</v>
      </c>
      <c r="O29" s="31">
        <f t="shared" si="5"/>
        <v>21.1158574774577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31594000</v>
      </c>
      <c r="M30" s="85">
        <v>27243999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8480001</v>
      </c>
      <c r="D31" s="64">
        <v>0</v>
      </c>
      <c r="E31" s="65">
        <f t="shared" si="0"/>
        <v>-8480001</v>
      </c>
      <c r="F31" s="63">
        <v>8988801</v>
      </c>
      <c r="G31" s="64">
        <v>0</v>
      </c>
      <c r="H31" s="65">
        <f t="shared" si="1"/>
        <v>-8988801</v>
      </c>
      <c r="I31" s="65">
        <v>1</v>
      </c>
      <c r="J31" s="30">
        <f t="shared" si="2"/>
        <v>-100</v>
      </c>
      <c r="K31" s="31">
        <f t="shared" si="3"/>
        <v>-100</v>
      </c>
      <c r="L31" s="84">
        <v>31594000</v>
      </c>
      <c r="M31" s="85">
        <v>27243999</v>
      </c>
      <c r="N31" s="32">
        <f t="shared" si="4"/>
        <v>-26.840542508071152</v>
      </c>
      <c r="O31" s="31">
        <f t="shared" si="5"/>
        <v>-32.993691564883704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18559000</v>
      </c>
      <c r="E32" s="65">
        <f t="shared" si="0"/>
        <v>18559000</v>
      </c>
      <c r="F32" s="63">
        <v>0</v>
      </c>
      <c r="G32" s="64">
        <v>12049000</v>
      </c>
      <c r="H32" s="65">
        <f t="shared" si="1"/>
        <v>12049000</v>
      </c>
      <c r="I32" s="65">
        <v>2115001</v>
      </c>
      <c r="J32" s="30">
        <f t="shared" si="2"/>
        <v>0</v>
      </c>
      <c r="K32" s="31">
        <f t="shared" si="3"/>
        <v>0</v>
      </c>
      <c r="L32" s="84">
        <v>31594000</v>
      </c>
      <c r="M32" s="85">
        <v>27243999</v>
      </c>
      <c r="N32" s="32">
        <f t="shared" si="4"/>
        <v>58.74216623409508</v>
      </c>
      <c r="O32" s="31">
        <f t="shared" si="5"/>
        <v>44.22625327507904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18856341</v>
      </c>
      <c r="D33" s="82">
        <v>31594000</v>
      </c>
      <c r="E33" s="83">
        <f t="shared" si="0"/>
        <v>12737659</v>
      </c>
      <c r="F33" s="81">
        <f>SUM(F28:F32)</f>
        <v>19987721</v>
      </c>
      <c r="G33" s="82">
        <v>27243999</v>
      </c>
      <c r="H33" s="83">
        <f t="shared" si="1"/>
        <v>7256278</v>
      </c>
      <c r="I33" s="83">
        <v>17573001</v>
      </c>
      <c r="J33" s="58">
        <f t="shared" si="2"/>
        <v>67.55106412214332</v>
      </c>
      <c r="K33" s="59">
        <f t="shared" si="3"/>
        <v>36.303678643503176</v>
      </c>
      <c r="L33" s="96">
        <v>31594000</v>
      </c>
      <c r="M33" s="97">
        <v>27243999</v>
      </c>
      <c r="N33" s="60">
        <f t="shared" si="4"/>
        <v>40.31670253845667</v>
      </c>
      <c r="O33" s="59">
        <f t="shared" si="5"/>
        <v>26.63440855360478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20695807</v>
      </c>
      <c r="D8" s="64">
        <v>22474335</v>
      </c>
      <c r="E8" s="65">
        <f>($D8-$C8)</f>
        <v>1778528</v>
      </c>
      <c r="F8" s="63">
        <v>21813377</v>
      </c>
      <c r="G8" s="64">
        <v>23822794</v>
      </c>
      <c r="H8" s="65">
        <f>($G8-$F8)</f>
        <v>2009417</v>
      </c>
      <c r="I8" s="65">
        <v>25252163</v>
      </c>
      <c r="J8" s="30">
        <f>IF($C8=0,0,($E8/$C8)*100)</f>
        <v>8.593663441101862</v>
      </c>
      <c r="K8" s="31">
        <f>IF($F8=0,0,($H8/$F8)*100)</f>
        <v>9.211856559394723</v>
      </c>
      <c r="L8" s="84">
        <v>251799540</v>
      </c>
      <c r="M8" s="85">
        <v>266907569</v>
      </c>
      <c r="N8" s="32">
        <f>IF($L8=0,0,($E8/$L8)*100)</f>
        <v>0.7063269456330222</v>
      </c>
      <c r="O8" s="31">
        <f>IF($M8=0,0,($H8/$M8)*100)</f>
        <v>0.7528512614042804</v>
      </c>
      <c r="P8" s="6"/>
      <c r="Q8" s="33"/>
    </row>
    <row r="9" spans="1:17" ht="12.75">
      <c r="A9" s="3"/>
      <c r="B9" s="29" t="s">
        <v>16</v>
      </c>
      <c r="C9" s="63">
        <v>22669309</v>
      </c>
      <c r="D9" s="64">
        <v>25542950</v>
      </c>
      <c r="E9" s="65">
        <f>($D9-$C9)</f>
        <v>2873641</v>
      </c>
      <c r="F9" s="63">
        <v>23893451</v>
      </c>
      <c r="G9" s="64">
        <v>27075554</v>
      </c>
      <c r="H9" s="65">
        <f>($G9-$F9)</f>
        <v>3182103</v>
      </c>
      <c r="I9" s="65">
        <v>28700085</v>
      </c>
      <c r="J9" s="30">
        <f>IF($C9=0,0,($E9/$C9)*100)</f>
        <v>12.676350214291931</v>
      </c>
      <c r="K9" s="31">
        <f>IF($F9=0,0,($H9/$F9)*100)</f>
        <v>13.317887817879468</v>
      </c>
      <c r="L9" s="84">
        <v>251799540</v>
      </c>
      <c r="M9" s="85">
        <v>266907569</v>
      </c>
      <c r="N9" s="32">
        <f>IF($L9=0,0,($E9/$L9)*100)</f>
        <v>1.1412415606478072</v>
      </c>
      <c r="O9" s="31">
        <f>IF($M9=0,0,($H9/$M9)*100)</f>
        <v>1.192211600413625</v>
      </c>
      <c r="P9" s="6"/>
      <c r="Q9" s="33"/>
    </row>
    <row r="10" spans="1:17" ht="12.75">
      <c r="A10" s="3"/>
      <c r="B10" s="29" t="s">
        <v>17</v>
      </c>
      <c r="C10" s="63">
        <v>174653697</v>
      </c>
      <c r="D10" s="64">
        <v>203782255</v>
      </c>
      <c r="E10" s="65">
        <f aca="true" t="shared" si="0" ref="E10:E33">($D10-$C10)</f>
        <v>29128558</v>
      </c>
      <c r="F10" s="63">
        <v>185231215</v>
      </c>
      <c r="G10" s="64">
        <v>216009221</v>
      </c>
      <c r="H10" s="65">
        <f aca="true" t="shared" si="1" ref="H10:H33">($G10-$F10)</f>
        <v>30778006</v>
      </c>
      <c r="I10" s="65">
        <v>228969773</v>
      </c>
      <c r="J10" s="30">
        <f aca="true" t="shared" si="2" ref="J10:J33">IF($C10=0,0,($E10/$C10)*100)</f>
        <v>16.677893740777787</v>
      </c>
      <c r="K10" s="31">
        <f aca="true" t="shared" si="3" ref="K10:K33">IF($F10=0,0,($H10/$F10)*100)</f>
        <v>16.615993152126116</v>
      </c>
      <c r="L10" s="84">
        <v>251799540</v>
      </c>
      <c r="M10" s="85">
        <v>266907569</v>
      </c>
      <c r="N10" s="32">
        <f aca="true" t="shared" si="4" ref="N10:N33">IF($L10=0,0,($E10/$L10)*100)</f>
        <v>11.568153778199912</v>
      </c>
      <c r="O10" s="31">
        <f aca="true" t="shared" si="5" ref="O10:O33">IF($M10=0,0,($H10/$M10)*100)</f>
        <v>11.531335029318708</v>
      </c>
      <c r="P10" s="6"/>
      <c r="Q10" s="33"/>
    </row>
    <row r="11" spans="1:17" ht="16.5">
      <c r="A11" s="7"/>
      <c r="B11" s="34" t="s">
        <v>18</v>
      </c>
      <c r="C11" s="66">
        <f>SUM(C8:C10)</f>
        <v>218018813</v>
      </c>
      <c r="D11" s="67">
        <v>251799540</v>
      </c>
      <c r="E11" s="68">
        <f t="shared" si="0"/>
        <v>33780727</v>
      </c>
      <c r="F11" s="66">
        <f>SUM(F8:F10)</f>
        <v>230938043</v>
      </c>
      <c r="G11" s="67">
        <v>266907569</v>
      </c>
      <c r="H11" s="68">
        <f t="shared" si="1"/>
        <v>35969526</v>
      </c>
      <c r="I11" s="68">
        <v>282922021</v>
      </c>
      <c r="J11" s="35">
        <f t="shared" si="2"/>
        <v>15.494409191192137</v>
      </c>
      <c r="K11" s="36">
        <f t="shared" si="3"/>
        <v>15.57540088793426</v>
      </c>
      <c r="L11" s="86">
        <v>251799540</v>
      </c>
      <c r="M11" s="87">
        <v>266907569</v>
      </c>
      <c r="N11" s="37">
        <f t="shared" si="4"/>
        <v>13.415722284480742</v>
      </c>
      <c r="O11" s="36">
        <f t="shared" si="5"/>
        <v>13.476397891136612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87669792</v>
      </c>
      <c r="D13" s="64">
        <v>87899055</v>
      </c>
      <c r="E13" s="65">
        <f t="shared" si="0"/>
        <v>229263</v>
      </c>
      <c r="F13" s="63">
        <v>92816757</v>
      </c>
      <c r="G13" s="64">
        <v>92643078</v>
      </c>
      <c r="H13" s="65">
        <f t="shared" si="1"/>
        <v>-173679</v>
      </c>
      <c r="I13" s="65">
        <v>98201662</v>
      </c>
      <c r="J13" s="30">
        <f t="shared" si="2"/>
        <v>0.2615074072492381</v>
      </c>
      <c r="K13" s="31">
        <f t="shared" si="3"/>
        <v>-0.1871203063041731</v>
      </c>
      <c r="L13" s="84">
        <v>237158444</v>
      </c>
      <c r="M13" s="85">
        <v>253653095</v>
      </c>
      <c r="N13" s="32">
        <f t="shared" si="4"/>
        <v>0.09667081472334167</v>
      </c>
      <c r="O13" s="31">
        <f t="shared" si="5"/>
        <v>-0.06847107463837569</v>
      </c>
      <c r="P13" s="6"/>
      <c r="Q13" s="33"/>
    </row>
    <row r="14" spans="1:17" ht="12.75">
      <c r="A14" s="3"/>
      <c r="B14" s="29" t="s">
        <v>21</v>
      </c>
      <c r="C14" s="63">
        <v>15182774</v>
      </c>
      <c r="D14" s="64">
        <v>14404910</v>
      </c>
      <c r="E14" s="65">
        <f t="shared" si="0"/>
        <v>-777864</v>
      </c>
      <c r="F14" s="63">
        <v>16002656</v>
      </c>
      <c r="G14" s="64">
        <v>15269206</v>
      </c>
      <c r="H14" s="65">
        <f t="shared" si="1"/>
        <v>-733450</v>
      </c>
      <c r="I14" s="65">
        <v>16185358</v>
      </c>
      <c r="J14" s="30">
        <f t="shared" si="2"/>
        <v>-5.123332534621143</v>
      </c>
      <c r="K14" s="31">
        <f t="shared" si="3"/>
        <v>-4.58330167192246</v>
      </c>
      <c r="L14" s="84">
        <v>237158444</v>
      </c>
      <c r="M14" s="85">
        <v>253653095</v>
      </c>
      <c r="N14" s="32">
        <f t="shared" si="4"/>
        <v>-0.32799338150489804</v>
      </c>
      <c r="O14" s="31">
        <f t="shared" si="5"/>
        <v>-0.28915476075700947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237158444</v>
      </c>
      <c r="M15" s="85">
        <v>253653095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15091507</v>
      </c>
      <c r="D16" s="64">
        <v>14881787</v>
      </c>
      <c r="E16" s="65">
        <f t="shared" si="0"/>
        <v>-209720</v>
      </c>
      <c r="F16" s="63">
        <v>15906448</v>
      </c>
      <c r="G16" s="64">
        <v>15774694</v>
      </c>
      <c r="H16" s="65">
        <f t="shared" si="1"/>
        <v>-131754</v>
      </c>
      <c r="I16" s="65">
        <v>16721176</v>
      </c>
      <c r="J16" s="30">
        <f t="shared" si="2"/>
        <v>-1.3896557845415969</v>
      </c>
      <c r="K16" s="31">
        <f t="shared" si="3"/>
        <v>-0.8283056028599219</v>
      </c>
      <c r="L16" s="84">
        <v>237158444</v>
      </c>
      <c r="M16" s="85">
        <v>253653095</v>
      </c>
      <c r="N16" s="32">
        <f t="shared" si="4"/>
        <v>-0.08843033225500502</v>
      </c>
      <c r="O16" s="31">
        <f t="shared" si="5"/>
        <v>-0.05194259506275688</v>
      </c>
      <c r="P16" s="6"/>
      <c r="Q16" s="33"/>
    </row>
    <row r="17" spans="1:17" ht="12.75">
      <c r="A17" s="3"/>
      <c r="B17" s="29" t="s">
        <v>23</v>
      </c>
      <c r="C17" s="63">
        <v>105377191</v>
      </c>
      <c r="D17" s="64">
        <v>119972692</v>
      </c>
      <c r="E17" s="65">
        <f t="shared" si="0"/>
        <v>14595501</v>
      </c>
      <c r="F17" s="63">
        <v>111644925</v>
      </c>
      <c r="G17" s="64">
        <v>129966117</v>
      </c>
      <c r="H17" s="65">
        <f t="shared" si="1"/>
        <v>18321192</v>
      </c>
      <c r="I17" s="65">
        <v>137764076</v>
      </c>
      <c r="J17" s="42">
        <f t="shared" si="2"/>
        <v>13.850721262820528</v>
      </c>
      <c r="K17" s="31">
        <f t="shared" si="3"/>
        <v>16.410232708741574</v>
      </c>
      <c r="L17" s="88">
        <v>237158444</v>
      </c>
      <c r="M17" s="85">
        <v>253653095</v>
      </c>
      <c r="N17" s="32">
        <f t="shared" si="4"/>
        <v>6.154324827666689</v>
      </c>
      <c r="O17" s="31">
        <f t="shared" si="5"/>
        <v>7.222932564650946</v>
      </c>
      <c r="P17" s="6"/>
      <c r="Q17" s="33"/>
    </row>
    <row r="18" spans="1:17" ht="16.5">
      <c r="A18" s="3"/>
      <c r="B18" s="34" t="s">
        <v>24</v>
      </c>
      <c r="C18" s="66">
        <f>SUM(C13:C17)</f>
        <v>223321264</v>
      </c>
      <c r="D18" s="67">
        <v>237158444</v>
      </c>
      <c r="E18" s="68">
        <f t="shared" si="0"/>
        <v>13837180</v>
      </c>
      <c r="F18" s="66">
        <f>SUM(F13:F17)</f>
        <v>236370786</v>
      </c>
      <c r="G18" s="67">
        <v>253653095</v>
      </c>
      <c r="H18" s="68">
        <f t="shared" si="1"/>
        <v>17282309</v>
      </c>
      <c r="I18" s="68">
        <v>268872272</v>
      </c>
      <c r="J18" s="43">
        <f t="shared" si="2"/>
        <v>6.196087086449591</v>
      </c>
      <c r="K18" s="36">
        <f t="shared" si="3"/>
        <v>7.311524953003287</v>
      </c>
      <c r="L18" s="89">
        <v>237158444</v>
      </c>
      <c r="M18" s="87">
        <v>253653095</v>
      </c>
      <c r="N18" s="37">
        <f t="shared" si="4"/>
        <v>5.834571928630127</v>
      </c>
      <c r="O18" s="36">
        <f t="shared" si="5"/>
        <v>6.8133641341928035</v>
      </c>
      <c r="P18" s="6"/>
      <c r="Q18" s="38"/>
    </row>
    <row r="19" spans="1:17" ht="16.5">
      <c r="A19" s="44"/>
      <c r="B19" s="45" t="s">
        <v>25</v>
      </c>
      <c r="C19" s="72">
        <f>C11-C18</f>
        <v>-5302451</v>
      </c>
      <c r="D19" s="73">
        <v>14641096</v>
      </c>
      <c r="E19" s="74">
        <f t="shared" si="0"/>
        <v>19943547</v>
      </c>
      <c r="F19" s="75">
        <f>F11-F18</f>
        <v>-5432743</v>
      </c>
      <c r="G19" s="76">
        <v>13254474</v>
      </c>
      <c r="H19" s="77">
        <f t="shared" si="1"/>
        <v>18687217</v>
      </c>
      <c r="I19" s="77">
        <v>14049749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105897585</v>
      </c>
      <c r="M22" s="85">
        <v>72664074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12304308</v>
      </c>
      <c r="D23" s="64">
        <v>14012096</v>
      </c>
      <c r="E23" s="65">
        <f t="shared" si="0"/>
        <v>1707788</v>
      </c>
      <c r="F23" s="63">
        <v>13091428</v>
      </c>
      <c r="G23" s="64">
        <v>12618652</v>
      </c>
      <c r="H23" s="65">
        <f t="shared" si="1"/>
        <v>-472776</v>
      </c>
      <c r="I23" s="65">
        <v>13375772</v>
      </c>
      <c r="J23" s="30">
        <f t="shared" si="2"/>
        <v>13.879594041371526</v>
      </c>
      <c r="K23" s="31">
        <f t="shared" si="3"/>
        <v>-3.611340183821047</v>
      </c>
      <c r="L23" s="84">
        <v>105897585</v>
      </c>
      <c r="M23" s="85">
        <v>72664074</v>
      </c>
      <c r="N23" s="32">
        <f t="shared" si="4"/>
        <v>1.6126788915913428</v>
      </c>
      <c r="O23" s="31">
        <f t="shared" si="5"/>
        <v>-0.6506323881592436</v>
      </c>
      <c r="P23" s="6"/>
      <c r="Q23" s="33"/>
    </row>
    <row r="24" spans="1:17" ht="12.75">
      <c r="A24" s="7"/>
      <c r="B24" s="29" t="s">
        <v>29</v>
      </c>
      <c r="C24" s="63">
        <v>165678702</v>
      </c>
      <c r="D24" s="64">
        <v>91885489</v>
      </c>
      <c r="E24" s="65">
        <f t="shared" si="0"/>
        <v>-73793213</v>
      </c>
      <c r="F24" s="63">
        <v>165678702</v>
      </c>
      <c r="G24" s="64">
        <v>60045422</v>
      </c>
      <c r="H24" s="65">
        <f t="shared" si="1"/>
        <v>-105633280</v>
      </c>
      <c r="I24" s="65">
        <v>63648154</v>
      </c>
      <c r="J24" s="30">
        <f t="shared" si="2"/>
        <v>-44.539951188173845</v>
      </c>
      <c r="K24" s="31">
        <f t="shared" si="3"/>
        <v>-63.75791138199526</v>
      </c>
      <c r="L24" s="84">
        <v>105897585</v>
      </c>
      <c r="M24" s="85">
        <v>72664074</v>
      </c>
      <c r="N24" s="32">
        <f t="shared" si="4"/>
        <v>-69.68356549396287</v>
      </c>
      <c r="O24" s="31">
        <f t="shared" si="5"/>
        <v>-145.37208579854743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105897585</v>
      </c>
      <c r="M25" s="85">
        <v>72664074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177983010</v>
      </c>
      <c r="D26" s="67">
        <v>105897585</v>
      </c>
      <c r="E26" s="68">
        <f t="shared" si="0"/>
        <v>-72085425</v>
      </c>
      <c r="F26" s="66">
        <f>SUM(F22:F24)</f>
        <v>178770130</v>
      </c>
      <c r="G26" s="67">
        <v>72664074</v>
      </c>
      <c r="H26" s="68">
        <f t="shared" si="1"/>
        <v>-106106056</v>
      </c>
      <c r="I26" s="68">
        <v>77023926</v>
      </c>
      <c r="J26" s="43">
        <f t="shared" si="2"/>
        <v>-40.501295601192496</v>
      </c>
      <c r="K26" s="36">
        <f t="shared" si="3"/>
        <v>-59.35334722864496</v>
      </c>
      <c r="L26" s="89">
        <v>105897585</v>
      </c>
      <c r="M26" s="87">
        <v>72664074</v>
      </c>
      <c r="N26" s="37">
        <f t="shared" si="4"/>
        <v>-68.07088660237153</v>
      </c>
      <c r="O26" s="36">
        <f t="shared" si="5"/>
        <v>-146.0227181867067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128856396</v>
      </c>
      <c r="D28" s="64">
        <v>61112775</v>
      </c>
      <c r="E28" s="65">
        <f t="shared" si="0"/>
        <v>-67743621</v>
      </c>
      <c r="F28" s="63">
        <v>127760480</v>
      </c>
      <c r="G28" s="64">
        <v>29517244</v>
      </c>
      <c r="H28" s="65">
        <f t="shared" si="1"/>
        <v>-98243236</v>
      </c>
      <c r="I28" s="65">
        <v>31288283</v>
      </c>
      <c r="J28" s="30">
        <f t="shared" si="2"/>
        <v>-52.572959591388845</v>
      </c>
      <c r="K28" s="31">
        <f t="shared" si="3"/>
        <v>-76.89642055195786</v>
      </c>
      <c r="L28" s="84">
        <v>105897585</v>
      </c>
      <c r="M28" s="85">
        <v>72664074</v>
      </c>
      <c r="N28" s="32">
        <f t="shared" si="4"/>
        <v>-63.97088375528111</v>
      </c>
      <c r="O28" s="31">
        <f t="shared" si="5"/>
        <v>-135.20193761775593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105897585</v>
      </c>
      <c r="M29" s="85">
        <v>72664074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30000</v>
      </c>
      <c r="E30" s="65">
        <f t="shared" si="0"/>
        <v>30000</v>
      </c>
      <c r="F30" s="63">
        <v>0</v>
      </c>
      <c r="G30" s="64">
        <v>31800</v>
      </c>
      <c r="H30" s="65">
        <f t="shared" si="1"/>
        <v>31800</v>
      </c>
      <c r="I30" s="65">
        <v>33708</v>
      </c>
      <c r="J30" s="30">
        <f t="shared" si="2"/>
        <v>0</v>
      </c>
      <c r="K30" s="31">
        <f t="shared" si="3"/>
        <v>0</v>
      </c>
      <c r="L30" s="84">
        <v>105897585</v>
      </c>
      <c r="M30" s="85">
        <v>72664074</v>
      </c>
      <c r="N30" s="32">
        <f t="shared" si="4"/>
        <v>0.02832925793350245</v>
      </c>
      <c r="O30" s="31">
        <f t="shared" si="5"/>
        <v>0.04376302930661444</v>
      </c>
      <c r="P30" s="6"/>
      <c r="Q30" s="33"/>
    </row>
    <row r="31" spans="1:17" ht="12.75">
      <c r="A31" s="7"/>
      <c r="B31" s="29" t="s">
        <v>35</v>
      </c>
      <c r="C31" s="63">
        <v>15702306</v>
      </c>
      <c r="D31" s="64">
        <v>23007078</v>
      </c>
      <c r="E31" s="65">
        <f t="shared" si="0"/>
        <v>7304772</v>
      </c>
      <c r="F31" s="63">
        <v>17839680</v>
      </c>
      <c r="G31" s="64">
        <v>17650866</v>
      </c>
      <c r="H31" s="65">
        <f t="shared" si="1"/>
        <v>-188814</v>
      </c>
      <c r="I31" s="65">
        <v>18709919</v>
      </c>
      <c r="J31" s="30">
        <f t="shared" si="2"/>
        <v>46.52037732547054</v>
      </c>
      <c r="K31" s="31">
        <f t="shared" si="3"/>
        <v>-1.0583934240972932</v>
      </c>
      <c r="L31" s="84">
        <v>105897585</v>
      </c>
      <c r="M31" s="85">
        <v>72664074</v>
      </c>
      <c r="N31" s="32">
        <f t="shared" si="4"/>
        <v>6.897959004447552</v>
      </c>
      <c r="O31" s="31">
        <f t="shared" si="5"/>
        <v>-0.25984505080185843</v>
      </c>
      <c r="P31" s="6"/>
      <c r="Q31" s="33"/>
    </row>
    <row r="32" spans="1:17" ht="12.75">
      <c r="A32" s="7"/>
      <c r="B32" s="29" t="s">
        <v>36</v>
      </c>
      <c r="C32" s="63">
        <v>33424308</v>
      </c>
      <c r="D32" s="64">
        <v>21747732</v>
      </c>
      <c r="E32" s="65">
        <f t="shared" si="0"/>
        <v>-11676576</v>
      </c>
      <c r="F32" s="63">
        <v>33169970</v>
      </c>
      <c r="G32" s="64">
        <v>25464164</v>
      </c>
      <c r="H32" s="65">
        <f t="shared" si="1"/>
        <v>-7705806</v>
      </c>
      <c r="I32" s="65">
        <v>26992016</v>
      </c>
      <c r="J32" s="30">
        <f t="shared" si="2"/>
        <v>-34.93438368267789</v>
      </c>
      <c r="K32" s="31">
        <f t="shared" si="3"/>
        <v>-23.23127214163896</v>
      </c>
      <c r="L32" s="84">
        <v>105897585</v>
      </c>
      <c r="M32" s="85">
        <v>72664074</v>
      </c>
      <c r="N32" s="32">
        <f t="shared" si="4"/>
        <v>-11.026291109471478</v>
      </c>
      <c r="O32" s="31">
        <f t="shared" si="5"/>
        <v>-10.604698547455515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177983010</v>
      </c>
      <c r="D33" s="82">
        <v>105897585</v>
      </c>
      <c r="E33" s="83">
        <f t="shared" si="0"/>
        <v>-72085425</v>
      </c>
      <c r="F33" s="81">
        <f>SUM(F28:F32)</f>
        <v>178770130</v>
      </c>
      <c r="G33" s="82">
        <v>72664074</v>
      </c>
      <c r="H33" s="83">
        <f t="shared" si="1"/>
        <v>-106106056</v>
      </c>
      <c r="I33" s="83">
        <v>77023926</v>
      </c>
      <c r="J33" s="58">
        <f t="shared" si="2"/>
        <v>-40.501295601192496</v>
      </c>
      <c r="K33" s="59">
        <f t="shared" si="3"/>
        <v>-59.35334722864496</v>
      </c>
      <c r="L33" s="96">
        <v>105897585</v>
      </c>
      <c r="M33" s="97">
        <v>72664074</v>
      </c>
      <c r="N33" s="60">
        <f t="shared" si="4"/>
        <v>-68.07088660237153</v>
      </c>
      <c r="O33" s="59">
        <f t="shared" si="5"/>
        <v>-146.0227181867067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33693596</v>
      </c>
      <c r="D8" s="64">
        <v>34978727</v>
      </c>
      <c r="E8" s="65">
        <f>($D8-$C8)</f>
        <v>1285131</v>
      </c>
      <c r="F8" s="63">
        <v>35513049</v>
      </c>
      <c r="G8" s="64">
        <v>36867579</v>
      </c>
      <c r="H8" s="65">
        <f>($G8-$F8)</f>
        <v>1354530</v>
      </c>
      <c r="I8" s="65">
        <v>38858428</v>
      </c>
      <c r="J8" s="30">
        <f>IF($C8=0,0,($E8/$C8)*100)</f>
        <v>3.8141699093204537</v>
      </c>
      <c r="K8" s="31">
        <f>IF($F8=0,0,($H8/$F8)*100)</f>
        <v>3.814175459842944</v>
      </c>
      <c r="L8" s="84">
        <v>185010889</v>
      </c>
      <c r="M8" s="85">
        <v>194496441</v>
      </c>
      <c r="N8" s="32">
        <f>IF($L8=0,0,($E8/$L8)*100)</f>
        <v>0.6946245201816202</v>
      </c>
      <c r="O8" s="31">
        <f>IF($M8=0,0,($H8/$M8)*100)</f>
        <v>0.6964291958432288</v>
      </c>
      <c r="P8" s="6"/>
      <c r="Q8" s="33"/>
    </row>
    <row r="9" spans="1:17" ht="12.75">
      <c r="A9" s="3"/>
      <c r="B9" s="29" t="s">
        <v>16</v>
      </c>
      <c r="C9" s="63">
        <v>84493697</v>
      </c>
      <c r="D9" s="64">
        <v>83319870</v>
      </c>
      <c r="E9" s="65">
        <f>($D9-$C9)</f>
        <v>-1173827</v>
      </c>
      <c r="F9" s="63">
        <v>89056360</v>
      </c>
      <c r="G9" s="64">
        <v>87819143</v>
      </c>
      <c r="H9" s="65">
        <f>($G9-$F9)</f>
        <v>-1237217</v>
      </c>
      <c r="I9" s="65">
        <v>92561377</v>
      </c>
      <c r="J9" s="30">
        <f>IF($C9=0,0,($E9/$C9)*100)</f>
        <v>-1.3892480050908413</v>
      </c>
      <c r="K9" s="31">
        <f>IF($F9=0,0,($H9/$F9)*100)</f>
        <v>-1.3892517053245832</v>
      </c>
      <c r="L9" s="84">
        <v>185010889</v>
      </c>
      <c r="M9" s="85">
        <v>194496441</v>
      </c>
      <c r="N9" s="32">
        <f>IF($L9=0,0,($E9/$L9)*100)</f>
        <v>-0.6344637368884811</v>
      </c>
      <c r="O9" s="31">
        <f>IF($M9=0,0,($H9/$M9)*100)</f>
        <v>-0.6361129250688963</v>
      </c>
      <c r="P9" s="6"/>
      <c r="Q9" s="33"/>
    </row>
    <row r="10" spans="1:17" ht="12.75">
      <c r="A10" s="3"/>
      <c r="B10" s="29" t="s">
        <v>17</v>
      </c>
      <c r="C10" s="63">
        <v>64864779</v>
      </c>
      <c r="D10" s="64">
        <v>66712292</v>
      </c>
      <c r="E10" s="65">
        <f aca="true" t="shared" si="0" ref="E10:E33">($D10-$C10)</f>
        <v>1847513</v>
      </c>
      <c r="F10" s="63">
        <v>68903651</v>
      </c>
      <c r="G10" s="64">
        <v>69809719</v>
      </c>
      <c r="H10" s="65">
        <f aca="true" t="shared" si="1" ref="H10:H33">($G10-$F10)</f>
        <v>906068</v>
      </c>
      <c r="I10" s="65">
        <v>73369133</v>
      </c>
      <c r="J10" s="30">
        <f aca="true" t="shared" si="2" ref="J10:J33">IF($C10=0,0,($E10/$C10)*100)</f>
        <v>2.848252978708214</v>
      </c>
      <c r="K10" s="31">
        <f aca="true" t="shared" si="3" ref="K10:K33">IF($F10=0,0,($H10/$F10)*100)</f>
        <v>1.3149782150150506</v>
      </c>
      <c r="L10" s="84">
        <v>185010889</v>
      </c>
      <c r="M10" s="85">
        <v>194496441</v>
      </c>
      <c r="N10" s="32">
        <f aca="true" t="shared" si="4" ref="N10:N33">IF($L10=0,0,($E10/$L10)*100)</f>
        <v>0.9985968988019943</v>
      </c>
      <c r="O10" s="31">
        <f aca="true" t="shared" si="5" ref="O10:O33">IF($M10=0,0,($H10/$M10)*100)</f>
        <v>0.46585325435337915</v>
      </c>
      <c r="P10" s="6"/>
      <c r="Q10" s="33"/>
    </row>
    <row r="11" spans="1:17" ht="16.5">
      <c r="A11" s="7"/>
      <c r="B11" s="34" t="s">
        <v>18</v>
      </c>
      <c r="C11" s="66">
        <f>SUM(C8:C10)</f>
        <v>183052072</v>
      </c>
      <c r="D11" s="67">
        <v>185010889</v>
      </c>
      <c r="E11" s="68">
        <f t="shared" si="0"/>
        <v>1958817</v>
      </c>
      <c r="F11" s="66">
        <f>SUM(F8:F10)</f>
        <v>193473060</v>
      </c>
      <c r="G11" s="67">
        <v>194496441</v>
      </c>
      <c r="H11" s="68">
        <f t="shared" si="1"/>
        <v>1023381</v>
      </c>
      <c r="I11" s="68">
        <v>204788938</v>
      </c>
      <c r="J11" s="35">
        <f t="shared" si="2"/>
        <v>1.070087313734422</v>
      </c>
      <c r="K11" s="36">
        <f t="shared" si="3"/>
        <v>0.5289527131064139</v>
      </c>
      <c r="L11" s="86">
        <v>185010889</v>
      </c>
      <c r="M11" s="87">
        <v>194496441</v>
      </c>
      <c r="N11" s="37">
        <f t="shared" si="4"/>
        <v>1.0587576820951332</v>
      </c>
      <c r="O11" s="36">
        <f t="shared" si="5"/>
        <v>0.5261695251277118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72741749</v>
      </c>
      <c r="D13" s="64">
        <v>71695545</v>
      </c>
      <c r="E13" s="65">
        <f t="shared" si="0"/>
        <v>-1046204</v>
      </c>
      <c r="F13" s="63">
        <v>76650003</v>
      </c>
      <c r="G13" s="64">
        <v>75567110</v>
      </c>
      <c r="H13" s="65">
        <f t="shared" si="1"/>
        <v>-1082893</v>
      </c>
      <c r="I13" s="65">
        <v>79647737</v>
      </c>
      <c r="J13" s="30">
        <f t="shared" si="2"/>
        <v>-1.4382442192859564</v>
      </c>
      <c r="K13" s="31">
        <f t="shared" si="3"/>
        <v>-1.412776200413195</v>
      </c>
      <c r="L13" s="84">
        <v>184963402</v>
      </c>
      <c r="M13" s="85">
        <v>184711422</v>
      </c>
      <c r="N13" s="32">
        <f t="shared" si="4"/>
        <v>-0.5656275720966681</v>
      </c>
      <c r="O13" s="31">
        <f t="shared" si="5"/>
        <v>-0.5862620666739278</v>
      </c>
      <c r="P13" s="6"/>
      <c r="Q13" s="33"/>
    </row>
    <row r="14" spans="1:17" ht="12.75">
      <c r="A14" s="3"/>
      <c r="B14" s="29" t="s">
        <v>21</v>
      </c>
      <c r="C14" s="63">
        <v>7982837</v>
      </c>
      <c r="D14" s="64">
        <v>1982669</v>
      </c>
      <c r="E14" s="65">
        <f t="shared" si="0"/>
        <v>-6000168</v>
      </c>
      <c r="F14" s="63">
        <v>8413912</v>
      </c>
      <c r="G14" s="64">
        <v>2089731</v>
      </c>
      <c r="H14" s="65">
        <f t="shared" si="1"/>
        <v>-6324181</v>
      </c>
      <c r="I14" s="65">
        <v>2202575</v>
      </c>
      <c r="J14" s="30">
        <f t="shared" si="2"/>
        <v>-75.16335357968602</v>
      </c>
      <c r="K14" s="31">
        <f t="shared" si="3"/>
        <v>-75.16338416660408</v>
      </c>
      <c r="L14" s="84">
        <v>184963402</v>
      </c>
      <c r="M14" s="85">
        <v>184711422</v>
      </c>
      <c r="N14" s="32">
        <f t="shared" si="4"/>
        <v>-3.2439758001423438</v>
      </c>
      <c r="O14" s="31">
        <f t="shared" si="5"/>
        <v>-3.4238169635226994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184963402</v>
      </c>
      <c r="M15" s="85">
        <v>184711422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55445138</v>
      </c>
      <c r="D16" s="64">
        <v>48328609</v>
      </c>
      <c r="E16" s="65">
        <f t="shared" si="0"/>
        <v>-7116529</v>
      </c>
      <c r="F16" s="63">
        <v>58609480</v>
      </c>
      <c r="G16" s="64">
        <v>40698354</v>
      </c>
      <c r="H16" s="65">
        <f t="shared" si="1"/>
        <v>-17911126</v>
      </c>
      <c r="I16" s="65">
        <v>43066369</v>
      </c>
      <c r="J16" s="30">
        <f t="shared" si="2"/>
        <v>-12.835262489562204</v>
      </c>
      <c r="K16" s="31">
        <f t="shared" si="3"/>
        <v>-30.560117578248438</v>
      </c>
      <c r="L16" s="84">
        <v>184963402</v>
      </c>
      <c r="M16" s="85">
        <v>184711422</v>
      </c>
      <c r="N16" s="32">
        <f t="shared" si="4"/>
        <v>-3.847533578561666</v>
      </c>
      <c r="O16" s="31">
        <f t="shared" si="5"/>
        <v>-9.696815608944855</v>
      </c>
      <c r="P16" s="6"/>
      <c r="Q16" s="33"/>
    </row>
    <row r="17" spans="1:17" ht="12.75">
      <c r="A17" s="3"/>
      <c r="B17" s="29" t="s">
        <v>23</v>
      </c>
      <c r="C17" s="63">
        <v>60655383</v>
      </c>
      <c r="D17" s="64">
        <v>62956579</v>
      </c>
      <c r="E17" s="65">
        <f t="shared" si="0"/>
        <v>2301196</v>
      </c>
      <c r="F17" s="63">
        <v>63930759</v>
      </c>
      <c r="G17" s="64">
        <v>66356227</v>
      </c>
      <c r="H17" s="65">
        <f t="shared" si="1"/>
        <v>2425468</v>
      </c>
      <c r="I17" s="65">
        <v>69939450</v>
      </c>
      <c r="J17" s="42">
        <f t="shared" si="2"/>
        <v>3.79388586170497</v>
      </c>
      <c r="K17" s="31">
        <f t="shared" si="3"/>
        <v>3.793898333038718</v>
      </c>
      <c r="L17" s="88">
        <v>184963402</v>
      </c>
      <c r="M17" s="85">
        <v>184711422</v>
      </c>
      <c r="N17" s="32">
        <f t="shared" si="4"/>
        <v>1.244135853426831</v>
      </c>
      <c r="O17" s="31">
        <f t="shared" si="5"/>
        <v>1.3131120824785811</v>
      </c>
      <c r="P17" s="6"/>
      <c r="Q17" s="33"/>
    </row>
    <row r="18" spans="1:17" ht="16.5">
      <c r="A18" s="3"/>
      <c r="B18" s="34" t="s">
        <v>24</v>
      </c>
      <c r="C18" s="66">
        <f>SUM(C13:C17)</f>
        <v>196825107</v>
      </c>
      <c r="D18" s="67">
        <v>184963402</v>
      </c>
      <c r="E18" s="68">
        <f t="shared" si="0"/>
        <v>-11861705</v>
      </c>
      <c r="F18" s="66">
        <f>SUM(F13:F17)</f>
        <v>207604154</v>
      </c>
      <c r="G18" s="67">
        <v>184711422</v>
      </c>
      <c r="H18" s="68">
        <f t="shared" si="1"/>
        <v>-22892732</v>
      </c>
      <c r="I18" s="68">
        <v>194856131</v>
      </c>
      <c r="J18" s="43">
        <f t="shared" si="2"/>
        <v>-6.026520285341443</v>
      </c>
      <c r="K18" s="36">
        <f t="shared" si="3"/>
        <v>-11.02710690461425</v>
      </c>
      <c r="L18" s="89">
        <v>184963402</v>
      </c>
      <c r="M18" s="87">
        <v>184711422</v>
      </c>
      <c r="N18" s="37">
        <f t="shared" si="4"/>
        <v>-6.413001097373846</v>
      </c>
      <c r="O18" s="36">
        <f t="shared" si="5"/>
        <v>-12.3937825566629</v>
      </c>
      <c r="P18" s="6"/>
      <c r="Q18" s="38"/>
    </row>
    <row r="19" spans="1:17" ht="16.5">
      <c r="A19" s="44"/>
      <c r="B19" s="45" t="s">
        <v>25</v>
      </c>
      <c r="C19" s="72">
        <f>C11-C18</f>
        <v>-13773035</v>
      </c>
      <c r="D19" s="73">
        <v>47487</v>
      </c>
      <c r="E19" s="74">
        <f t="shared" si="0"/>
        <v>13820522</v>
      </c>
      <c r="F19" s="75">
        <f>F11-F18</f>
        <v>-14131094</v>
      </c>
      <c r="G19" s="76">
        <v>9785019</v>
      </c>
      <c r="H19" s="77">
        <f t="shared" si="1"/>
        <v>23916113</v>
      </c>
      <c r="I19" s="77">
        <v>9932807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52024006</v>
      </c>
      <c r="M22" s="85">
        <v>37604008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</v>
      </c>
      <c r="D23" s="64">
        <v>500001</v>
      </c>
      <c r="E23" s="65">
        <f t="shared" si="0"/>
        <v>499998</v>
      </c>
      <c r="F23" s="63">
        <v>3</v>
      </c>
      <c r="G23" s="64">
        <v>3</v>
      </c>
      <c r="H23" s="65">
        <f t="shared" si="1"/>
        <v>0</v>
      </c>
      <c r="I23" s="65">
        <v>3</v>
      </c>
      <c r="J23" s="30">
        <f t="shared" si="2"/>
        <v>16666600</v>
      </c>
      <c r="K23" s="31">
        <f t="shared" si="3"/>
        <v>0</v>
      </c>
      <c r="L23" s="84">
        <v>52024006</v>
      </c>
      <c r="M23" s="85">
        <v>37604008</v>
      </c>
      <c r="N23" s="32">
        <f t="shared" si="4"/>
        <v>0.9610909240630181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26089006</v>
      </c>
      <c r="D24" s="64">
        <v>51524005</v>
      </c>
      <c r="E24" s="65">
        <f t="shared" si="0"/>
        <v>25434999</v>
      </c>
      <c r="F24" s="63">
        <v>28167007</v>
      </c>
      <c r="G24" s="64">
        <v>37604005</v>
      </c>
      <c r="H24" s="65">
        <f t="shared" si="1"/>
        <v>9436998</v>
      </c>
      <c r="I24" s="65">
        <v>40395006</v>
      </c>
      <c r="J24" s="30">
        <f t="shared" si="2"/>
        <v>97.49317011157879</v>
      </c>
      <c r="K24" s="31">
        <f t="shared" si="3"/>
        <v>33.50373009102458</v>
      </c>
      <c r="L24" s="84">
        <v>52024006</v>
      </c>
      <c r="M24" s="85">
        <v>37604008</v>
      </c>
      <c r="N24" s="32">
        <f t="shared" si="4"/>
        <v>48.890888948459676</v>
      </c>
      <c r="O24" s="31">
        <f t="shared" si="5"/>
        <v>25.095723838799312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52024006</v>
      </c>
      <c r="M25" s="85">
        <v>37604008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26089009</v>
      </c>
      <c r="D26" s="67">
        <v>52024006</v>
      </c>
      <c r="E26" s="68">
        <f t="shared" si="0"/>
        <v>25934997</v>
      </c>
      <c r="F26" s="66">
        <f>SUM(F22:F24)</f>
        <v>28167010</v>
      </c>
      <c r="G26" s="67">
        <v>37604008</v>
      </c>
      <c r="H26" s="68">
        <f t="shared" si="1"/>
        <v>9436998</v>
      </c>
      <c r="I26" s="68">
        <v>40395009</v>
      </c>
      <c r="J26" s="43">
        <f t="shared" si="2"/>
        <v>99.40966711307432</v>
      </c>
      <c r="K26" s="36">
        <f t="shared" si="3"/>
        <v>33.50372652262345</v>
      </c>
      <c r="L26" s="89">
        <v>52024006</v>
      </c>
      <c r="M26" s="87">
        <v>37604008</v>
      </c>
      <c r="N26" s="37">
        <f t="shared" si="4"/>
        <v>49.8519798725227</v>
      </c>
      <c r="O26" s="36">
        <f t="shared" si="5"/>
        <v>25.095723838799312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8003462</v>
      </c>
      <c r="D28" s="64">
        <v>3</v>
      </c>
      <c r="E28" s="65">
        <f t="shared" si="0"/>
        <v>-8003459</v>
      </c>
      <c r="F28" s="63">
        <v>9030649</v>
      </c>
      <c r="G28" s="64">
        <v>3</v>
      </c>
      <c r="H28" s="65">
        <f t="shared" si="1"/>
        <v>-9030646</v>
      </c>
      <c r="I28" s="65">
        <v>4</v>
      </c>
      <c r="J28" s="30">
        <f t="shared" si="2"/>
        <v>-99.9999625162211</v>
      </c>
      <c r="K28" s="31">
        <f t="shared" si="3"/>
        <v>-99.99996677979622</v>
      </c>
      <c r="L28" s="84">
        <v>52024008</v>
      </c>
      <c r="M28" s="85">
        <v>37604010</v>
      </c>
      <c r="N28" s="32">
        <f t="shared" si="4"/>
        <v>-15.38416455725595</v>
      </c>
      <c r="O28" s="31">
        <f t="shared" si="5"/>
        <v>-24.015114345517937</v>
      </c>
      <c r="P28" s="6"/>
      <c r="Q28" s="33"/>
    </row>
    <row r="29" spans="1:17" ht="12.75">
      <c r="A29" s="7"/>
      <c r="B29" s="29" t="s">
        <v>33</v>
      </c>
      <c r="C29" s="63">
        <v>1280004</v>
      </c>
      <c r="D29" s="64">
        <v>20000003</v>
      </c>
      <c r="E29" s="65">
        <f t="shared" si="0"/>
        <v>18719999</v>
      </c>
      <c r="F29" s="63">
        <v>1350004</v>
      </c>
      <c r="G29" s="64">
        <v>10000003</v>
      </c>
      <c r="H29" s="65">
        <f t="shared" si="1"/>
        <v>8649999</v>
      </c>
      <c r="I29" s="65">
        <v>7000003</v>
      </c>
      <c r="J29" s="30">
        <f t="shared" si="2"/>
        <v>1462.4953515770264</v>
      </c>
      <c r="K29" s="31">
        <f t="shared" si="3"/>
        <v>640.7387681814276</v>
      </c>
      <c r="L29" s="84">
        <v>52024008</v>
      </c>
      <c r="M29" s="85">
        <v>37604010</v>
      </c>
      <c r="N29" s="32">
        <f t="shared" si="4"/>
        <v>35.98338482494467</v>
      </c>
      <c r="O29" s="31">
        <f t="shared" si="5"/>
        <v>23.00286325846632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52024008</v>
      </c>
      <c r="M30" s="85">
        <v>37604010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3920880</v>
      </c>
      <c r="D31" s="64">
        <v>8000000</v>
      </c>
      <c r="E31" s="65">
        <f t="shared" si="0"/>
        <v>4079120</v>
      </c>
      <c r="F31" s="63">
        <v>4132608</v>
      </c>
      <c r="G31" s="64">
        <v>8000000</v>
      </c>
      <c r="H31" s="65">
        <f t="shared" si="1"/>
        <v>3867392</v>
      </c>
      <c r="I31" s="65">
        <v>0</v>
      </c>
      <c r="J31" s="30">
        <f t="shared" si="2"/>
        <v>104.03582869151823</v>
      </c>
      <c r="K31" s="31">
        <f t="shared" si="3"/>
        <v>93.58235767825064</v>
      </c>
      <c r="L31" s="84">
        <v>52024008</v>
      </c>
      <c r="M31" s="85">
        <v>37604010</v>
      </c>
      <c r="N31" s="32">
        <f t="shared" si="4"/>
        <v>7.840841482263343</v>
      </c>
      <c r="O31" s="31">
        <f t="shared" si="5"/>
        <v>10.28452018813951</v>
      </c>
      <c r="P31" s="6"/>
      <c r="Q31" s="33"/>
    </row>
    <row r="32" spans="1:17" ht="12.75">
      <c r="A32" s="7"/>
      <c r="B32" s="29" t="s">
        <v>36</v>
      </c>
      <c r="C32" s="63">
        <v>12884666</v>
      </c>
      <c r="D32" s="64">
        <v>24024002</v>
      </c>
      <c r="E32" s="65">
        <f t="shared" si="0"/>
        <v>11139336</v>
      </c>
      <c r="F32" s="63">
        <v>13653752</v>
      </c>
      <c r="G32" s="64">
        <v>19604004</v>
      </c>
      <c r="H32" s="65">
        <f t="shared" si="1"/>
        <v>5950252</v>
      </c>
      <c r="I32" s="65">
        <v>33395004</v>
      </c>
      <c r="J32" s="30">
        <f t="shared" si="2"/>
        <v>86.45420843660209</v>
      </c>
      <c r="K32" s="31">
        <f t="shared" si="3"/>
        <v>43.579610937711486</v>
      </c>
      <c r="L32" s="84">
        <v>52024008</v>
      </c>
      <c r="M32" s="85">
        <v>37604010</v>
      </c>
      <c r="N32" s="32">
        <f t="shared" si="4"/>
        <v>21.411914283882165</v>
      </c>
      <c r="O32" s="31">
        <f t="shared" si="5"/>
        <v>15.823450743683983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26089012</v>
      </c>
      <c r="D33" s="82">
        <v>52024008</v>
      </c>
      <c r="E33" s="83">
        <f t="shared" si="0"/>
        <v>25934996</v>
      </c>
      <c r="F33" s="81">
        <f>SUM(F28:F32)</f>
        <v>28167013</v>
      </c>
      <c r="G33" s="82">
        <v>37604010</v>
      </c>
      <c r="H33" s="83">
        <f t="shared" si="1"/>
        <v>9436997</v>
      </c>
      <c r="I33" s="83">
        <v>40395011</v>
      </c>
      <c r="J33" s="58">
        <f t="shared" si="2"/>
        <v>99.409651848832</v>
      </c>
      <c r="K33" s="59">
        <f t="shared" si="3"/>
        <v>33.50371940397088</v>
      </c>
      <c r="L33" s="96">
        <v>52024008</v>
      </c>
      <c r="M33" s="97">
        <v>37604010</v>
      </c>
      <c r="N33" s="60">
        <f t="shared" si="4"/>
        <v>49.85197603383423</v>
      </c>
      <c r="O33" s="59">
        <f t="shared" si="5"/>
        <v>25.095719844771875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60260700</v>
      </c>
      <c r="M8" s="85">
        <v>62020100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60260700</v>
      </c>
      <c r="M9" s="85">
        <v>62020100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60374723</v>
      </c>
      <c r="D10" s="64">
        <v>60260700</v>
      </c>
      <c r="E10" s="65">
        <f aca="true" t="shared" si="0" ref="E10:E33">($D10-$C10)</f>
        <v>-114023</v>
      </c>
      <c r="F10" s="63">
        <v>63309932</v>
      </c>
      <c r="G10" s="64">
        <v>62020100</v>
      </c>
      <c r="H10" s="65">
        <f aca="true" t="shared" si="1" ref="H10:H33">($G10-$F10)</f>
        <v>-1289832</v>
      </c>
      <c r="I10" s="65">
        <v>64311655</v>
      </c>
      <c r="J10" s="30">
        <f aca="true" t="shared" si="2" ref="J10:J33">IF($C10=0,0,($E10/$C10)*100)</f>
        <v>-0.18885883749727514</v>
      </c>
      <c r="K10" s="31">
        <f aca="true" t="shared" si="3" ref="K10:K33">IF($F10=0,0,($H10/$F10)*100)</f>
        <v>-2.037329624678794</v>
      </c>
      <c r="L10" s="84">
        <v>60260700</v>
      </c>
      <c r="M10" s="85">
        <v>62020100</v>
      </c>
      <c r="N10" s="32">
        <f aca="true" t="shared" si="4" ref="N10:N33">IF($L10=0,0,($E10/$L10)*100)</f>
        <v>-0.1892161889921624</v>
      </c>
      <c r="O10" s="31">
        <f aca="true" t="shared" si="5" ref="O10:O33">IF($M10=0,0,($H10/$M10)*100)</f>
        <v>-2.0796999682361044</v>
      </c>
      <c r="P10" s="6"/>
      <c r="Q10" s="33"/>
    </row>
    <row r="11" spans="1:17" ht="16.5">
      <c r="A11" s="7"/>
      <c r="B11" s="34" t="s">
        <v>18</v>
      </c>
      <c r="C11" s="66">
        <f>SUM(C8:C10)</f>
        <v>60374723</v>
      </c>
      <c r="D11" s="67">
        <v>60260700</v>
      </c>
      <c r="E11" s="68">
        <f t="shared" si="0"/>
        <v>-114023</v>
      </c>
      <c r="F11" s="66">
        <f>SUM(F8:F10)</f>
        <v>63309932</v>
      </c>
      <c r="G11" s="67">
        <v>62020100</v>
      </c>
      <c r="H11" s="68">
        <f t="shared" si="1"/>
        <v>-1289832</v>
      </c>
      <c r="I11" s="68">
        <v>64311655</v>
      </c>
      <c r="J11" s="35">
        <f t="shared" si="2"/>
        <v>-0.18885883749727514</v>
      </c>
      <c r="K11" s="36">
        <f t="shared" si="3"/>
        <v>-2.037329624678794</v>
      </c>
      <c r="L11" s="86">
        <v>60260700</v>
      </c>
      <c r="M11" s="87">
        <v>62020100</v>
      </c>
      <c r="N11" s="37">
        <f t="shared" si="4"/>
        <v>-0.1892161889921624</v>
      </c>
      <c r="O11" s="36">
        <f t="shared" si="5"/>
        <v>-2.0796999682361044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38958268</v>
      </c>
      <c r="D13" s="64">
        <v>41140200</v>
      </c>
      <c r="E13" s="65">
        <f t="shared" si="0"/>
        <v>2181932</v>
      </c>
      <c r="F13" s="63">
        <v>40906172</v>
      </c>
      <c r="G13" s="64">
        <v>42506872</v>
      </c>
      <c r="H13" s="65">
        <f t="shared" si="1"/>
        <v>1600700</v>
      </c>
      <c r="I13" s="65">
        <v>44632212</v>
      </c>
      <c r="J13" s="30">
        <f t="shared" si="2"/>
        <v>5.600690461906571</v>
      </c>
      <c r="K13" s="31">
        <f t="shared" si="3"/>
        <v>3.9131014263568833</v>
      </c>
      <c r="L13" s="84">
        <v>63872167</v>
      </c>
      <c r="M13" s="85">
        <v>65968275</v>
      </c>
      <c r="N13" s="32">
        <f t="shared" si="4"/>
        <v>3.4160920201752356</v>
      </c>
      <c r="O13" s="31">
        <f t="shared" si="5"/>
        <v>2.426469390021188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63872167</v>
      </c>
      <c r="M14" s="85">
        <v>65968275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63872167</v>
      </c>
      <c r="M15" s="85">
        <v>65968275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63872167</v>
      </c>
      <c r="M16" s="85">
        <v>65968275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24607446</v>
      </c>
      <c r="D17" s="64">
        <v>22731967</v>
      </c>
      <c r="E17" s="65">
        <f t="shared" si="0"/>
        <v>-1875479</v>
      </c>
      <c r="F17" s="63">
        <v>25837827</v>
      </c>
      <c r="G17" s="64">
        <v>23461403</v>
      </c>
      <c r="H17" s="65">
        <f t="shared" si="1"/>
        <v>-2376424</v>
      </c>
      <c r="I17" s="65">
        <v>24534477</v>
      </c>
      <c r="J17" s="42">
        <f t="shared" si="2"/>
        <v>-7.621591448377048</v>
      </c>
      <c r="K17" s="31">
        <f t="shared" si="3"/>
        <v>-9.197460761696409</v>
      </c>
      <c r="L17" s="88">
        <v>63872167</v>
      </c>
      <c r="M17" s="85">
        <v>65968275</v>
      </c>
      <c r="N17" s="32">
        <f t="shared" si="4"/>
        <v>-2.9363008773445873</v>
      </c>
      <c r="O17" s="31">
        <f t="shared" si="5"/>
        <v>-3.602374019936098</v>
      </c>
      <c r="P17" s="6"/>
      <c r="Q17" s="33"/>
    </row>
    <row r="18" spans="1:17" ht="16.5">
      <c r="A18" s="3"/>
      <c r="B18" s="34" t="s">
        <v>24</v>
      </c>
      <c r="C18" s="66">
        <f>SUM(C13:C17)</f>
        <v>63565714</v>
      </c>
      <c r="D18" s="67">
        <v>63872167</v>
      </c>
      <c r="E18" s="68">
        <f t="shared" si="0"/>
        <v>306453</v>
      </c>
      <c r="F18" s="66">
        <f>SUM(F13:F17)</f>
        <v>66743999</v>
      </c>
      <c r="G18" s="67">
        <v>65968275</v>
      </c>
      <c r="H18" s="68">
        <f t="shared" si="1"/>
        <v>-775724</v>
      </c>
      <c r="I18" s="68">
        <v>69166689</v>
      </c>
      <c r="J18" s="43">
        <f t="shared" si="2"/>
        <v>0.48210423625541277</v>
      </c>
      <c r="K18" s="36">
        <f t="shared" si="3"/>
        <v>-1.162237821560557</v>
      </c>
      <c r="L18" s="89">
        <v>63872167</v>
      </c>
      <c r="M18" s="87">
        <v>65968275</v>
      </c>
      <c r="N18" s="37">
        <f t="shared" si="4"/>
        <v>0.479791142830648</v>
      </c>
      <c r="O18" s="36">
        <f t="shared" si="5"/>
        <v>-1.1759046299149098</v>
      </c>
      <c r="P18" s="6"/>
      <c r="Q18" s="38"/>
    </row>
    <row r="19" spans="1:17" ht="16.5">
      <c r="A19" s="44"/>
      <c r="B19" s="45" t="s">
        <v>25</v>
      </c>
      <c r="C19" s="72">
        <f>C11-C18</f>
        <v>-3190991</v>
      </c>
      <c r="D19" s="73">
        <v>-3611467</v>
      </c>
      <c r="E19" s="74">
        <f t="shared" si="0"/>
        <v>-420476</v>
      </c>
      <c r="F19" s="75">
        <f>F11-F18</f>
        <v>-3434067</v>
      </c>
      <c r="G19" s="76">
        <v>-3948175</v>
      </c>
      <c r="H19" s="77">
        <f t="shared" si="1"/>
        <v>-514108</v>
      </c>
      <c r="I19" s="77">
        <v>-4855034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1500000</v>
      </c>
      <c r="M22" s="85">
        <v>1350000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900000</v>
      </c>
      <c r="E23" s="65">
        <f t="shared" si="0"/>
        <v>900000</v>
      </c>
      <c r="F23" s="63">
        <v>0</v>
      </c>
      <c r="G23" s="64">
        <v>250000</v>
      </c>
      <c r="H23" s="65">
        <f t="shared" si="1"/>
        <v>250000</v>
      </c>
      <c r="I23" s="65">
        <v>250000</v>
      </c>
      <c r="J23" s="30">
        <f t="shared" si="2"/>
        <v>0</v>
      </c>
      <c r="K23" s="31">
        <f t="shared" si="3"/>
        <v>0</v>
      </c>
      <c r="L23" s="84">
        <v>1500000</v>
      </c>
      <c r="M23" s="85">
        <v>1350000</v>
      </c>
      <c r="N23" s="32">
        <f t="shared" si="4"/>
        <v>60</v>
      </c>
      <c r="O23" s="31">
        <f t="shared" si="5"/>
        <v>18.51851851851852</v>
      </c>
      <c r="P23" s="6"/>
      <c r="Q23" s="33"/>
    </row>
    <row r="24" spans="1:17" ht="12.75">
      <c r="A24" s="7"/>
      <c r="B24" s="29" t="s">
        <v>29</v>
      </c>
      <c r="C24" s="63">
        <v>682500</v>
      </c>
      <c r="D24" s="64">
        <v>600000</v>
      </c>
      <c r="E24" s="65">
        <f t="shared" si="0"/>
        <v>-82500</v>
      </c>
      <c r="F24" s="63">
        <v>716625</v>
      </c>
      <c r="G24" s="64">
        <v>1100000</v>
      </c>
      <c r="H24" s="65">
        <f t="shared" si="1"/>
        <v>383375</v>
      </c>
      <c r="I24" s="65">
        <v>1100000</v>
      </c>
      <c r="J24" s="30">
        <f t="shared" si="2"/>
        <v>-12.087912087912088</v>
      </c>
      <c r="K24" s="31">
        <f t="shared" si="3"/>
        <v>53.497296354439214</v>
      </c>
      <c r="L24" s="84">
        <v>1500000</v>
      </c>
      <c r="M24" s="85">
        <v>1350000</v>
      </c>
      <c r="N24" s="32">
        <f t="shared" si="4"/>
        <v>-5.5</v>
      </c>
      <c r="O24" s="31">
        <f t="shared" si="5"/>
        <v>28.39814814814815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1500000</v>
      </c>
      <c r="M25" s="85">
        <v>1350000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682500</v>
      </c>
      <c r="D26" s="67">
        <v>1500000</v>
      </c>
      <c r="E26" s="68">
        <f t="shared" si="0"/>
        <v>817500</v>
      </c>
      <c r="F26" s="66">
        <f>SUM(F22:F24)</f>
        <v>716625</v>
      </c>
      <c r="G26" s="67">
        <v>1350000</v>
      </c>
      <c r="H26" s="68">
        <f t="shared" si="1"/>
        <v>633375</v>
      </c>
      <c r="I26" s="68">
        <v>1350000</v>
      </c>
      <c r="J26" s="43">
        <f t="shared" si="2"/>
        <v>119.78021978021978</v>
      </c>
      <c r="K26" s="36">
        <f t="shared" si="3"/>
        <v>88.38304552590267</v>
      </c>
      <c r="L26" s="89">
        <v>1500000</v>
      </c>
      <c r="M26" s="87">
        <v>1350000</v>
      </c>
      <c r="N26" s="37">
        <f t="shared" si="4"/>
        <v>54.50000000000001</v>
      </c>
      <c r="O26" s="36">
        <f t="shared" si="5"/>
        <v>46.916666666666664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1500000</v>
      </c>
      <c r="M28" s="85">
        <v>1350000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1500000</v>
      </c>
      <c r="M29" s="85">
        <v>1350000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1500000</v>
      </c>
      <c r="M30" s="85">
        <v>1350000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1500000</v>
      </c>
      <c r="M31" s="85">
        <v>1350000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682500</v>
      </c>
      <c r="D32" s="64">
        <v>1500000</v>
      </c>
      <c r="E32" s="65">
        <f t="shared" si="0"/>
        <v>817500</v>
      </c>
      <c r="F32" s="63">
        <v>716625</v>
      </c>
      <c r="G32" s="64">
        <v>1350000</v>
      </c>
      <c r="H32" s="65">
        <f t="shared" si="1"/>
        <v>633375</v>
      </c>
      <c r="I32" s="65">
        <v>1350000</v>
      </c>
      <c r="J32" s="30">
        <f t="shared" si="2"/>
        <v>119.78021978021978</v>
      </c>
      <c r="K32" s="31">
        <f t="shared" si="3"/>
        <v>88.38304552590267</v>
      </c>
      <c r="L32" s="84">
        <v>1500000</v>
      </c>
      <c r="M32" s="85">
        <v>1350000</v>
      </c>
      <c r="N32" s="32">
        <f t="shared" si="4"/>
        <v>54.50000000000001</v>
      </c>
      <c r="O32" s="31">
        <f t="shared" si="5"/>
        <v>46.916666666666664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682500</v>
      </c>
      <c r="D33" s="82">
        <v>1500000</v>
      </c>
      <c r="E33" s="83">
        <f t="shared" si="0"/>
        <v>817500</v>
      </c>
      <c r="F33" s="81">
        <f>SUM(F28:F32)</f>
        <v>716625</v>
      </c>
      <c r="G33" s="82">
        <v>1350000</v>
      </c>
      <c r="H33" s="83">
        <f t="shared" si="1"/>
        <v>633375</v>
      </c>
      <c r="I33" s="83">
        <v>1350000</v>
      </c>
      <c r="J33" s="58">
        <f t="shared" si="2"/>
        <v>119.78021978021978</v>
      </c>
      <c r="K33" s="59">
        <f t="shared" si="3"/>
        <v>88.38304552590267</v>
      </c>
      <c r="L33" s="96">
        <v>1500000</v>
      </c>
      <c r="M33" s="97">
        <v>1350000</v>
      </c>
      <c r="N33" s="60">
        <f t="shared" si="4"/>
        <v>54.50000000000001</v>
      </c>
      <c r="O33" s="59">
        <f t="shared" si="5"/>
        <v>46.916666666666664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24104000</v>
      </c>
      <c r="D8" s="64">
        <v>24103868</v>
      </c>
      <c r="E8" s="65">
        <f>($D8-$C8)</f>
        <v>-132</v>
      </c>
      <c r="F8" s="63">
        <v>26632000</v>
      </c>
      <c r="G8" s="64">
        <v>25550101</v>
      </c>
      <c r="H8" s="65">
        <f>($G8-$F8)</f>
        <v>-1081899</v>
      </c>
      <c r="I8" s="65">
        <v>25550102</v>
      </c>
      <c r="J8" s="30">
        <f>IF($C8=0,0,($E8/$C8)*100)</f>
        <v>-0.0005476269498838368</v>
      </c>
      <c r="K8" s="31">
        <f>IF($F8=0,0,($H8/$F8)*100)</f>
        <v>-4.0624023730850105</v>
      </c>
      <c r="L8" s="84">
        <v>257325463</v>
      </c>
      <c r="M8" s="85">
        <v>275239820</v>
      </c>
      <c r="N8" s="32">
        <f>IF($L8=0,0,($E8/$L8)*100)</f>
        <v>-5.1296905662227455E-05</v>
      </c>
      <c r="O8" s="31">
        <f>IF($M8=0,0,($H8/$M8)*100)</f>
        <v>-0.3930750281699792</v>
      </c>
      <c r="P8" s="6"/>
      <c r="Q8" s="33"/>
    </row>
    <row r="9" spans="1:17" ht="12.75">
      <c r="A9" s="3"/>
      <c r="B9" s="29" t="s">
        <v>16</v>
      </c>
      <c r="C9" s="63">
        <v>132213189</v>
      </c>
      <c r="D9" s="64">
        <v>122985174</v>
      </c>
      <c r="E9" s="65">
        <f>($D9-$C9)</f>
        <v>-9228015</v>
      </c>
      <c r="F9" s="63">
        <v>140250313</v>
      </c>
      <c r="G9" s="64">
        <v>130263760</v>
      </c>
      <c r="H9" s="65">
        <f>($G9-$F9)</f>
        <v>-9986553</v>
      </c>
      <c r="I9" s="65">
        <v>139680006</v>
      </c>
      <c r="J9" s="30">
        <f>IF($C9=0,0,($E9/$C9)*100)</f>
        <v>-6.979647847386844</v>
      </c>
      <c r="K9" s="31">
        <f>IF($F9=0,0,($H9/$F9)*100)</f>
        <v>-7.120521007322102</v>
      </c>
      <c r="L9" s="84">
        <v>257325463</v>
      </c>
      <c r="M9" s="85">
        <v>275239820</v>
      </c>
      <c r="N9" s="32">
        <f>IF($L9=0,0,($E9/$L9)*100)</f>
        <v>-3.586125870489544</v>
      </c>
      <c r="O9" s="31">
        <f>IF($M9=0,0,($H9/$M9)*100)</f>
        <v>-3.6283096682740164</v>
      </c>
      <c r="P9" s="6"/>
      <c r="Q9" s="33"/>
    </row>
    <row r="10" spans="1:17" ht="12.75">
      <c r="A10" s="3"/>
      <c r="B10" s="29" t="s">
        <v>17</v>
      </c>
      <c r="C10" s="63">
        <v>123187281</v>
      </c>
      <c r="D10" s="64">
        <v>110236421</v>
      </c>
      <c r="E10" s="65">
        <f aca="true" t="shared" si="0" ref="E10:E33">($D10-$C10)</f>
        <v>-12950860</v>
      </c>
      <c r="F10" s="63">
        <v>136202393</v>
      </c>
      <c r="G10" s="64">
        <v>119425959</v>
      </c>
      <c r="H10" s="65">
        <f aca="true" t="shared" si="1" ref="H10:H33">($G10-$F10)</f>
        <v>-16776434</v>
      </c>
      <c r="I10" s="65">
        <v>128301096</v>
      </c>
      <c r="J10" s="30">
        <f aca="true" t="shared" si="2" ref="J10:J33">IF($C10=0,0,($E10/$C10)*100)</f>
        <v>-10.513147051277153</v>
      </c>
      <c r="K10" s="31">
        <f aca="true" t="shared" si="3" ref="K10:K33">IF($F10=0,0,($H10/$F10)*100)</f>
        <v>-12.317282854200661</v>
      </c>
      <c r="L10" s="84">
        <v>257325463</v>
      </c>
      <c r="M10" s="85">
        <v>275239820</v>
      </c>
      <c r="N10" s="32">
        <f aca="true" t="shared" si="4" ref="N10:N33">IF($L10=0,0,($E10/$L10)*100)</f>
        <v>-5.032871542914508</v>
      </c>
      <c r="O10" s="31">
        <f aca="true" t="shared" si="5" ref="O10:O33">IF($M10=0,0,($H10/$M10)*100)</f>
        <v>-6.095205991633041</v>
      </c>
      <c r="P10" s="6"/>
      <c r="Q10" s="33"/>
    </row>
    <row r="11" spans="1:17" ht="16.5">
      <c r="A11" s="7"/>
      <c r="B11" s="34" t="s">
        <v>18</v>
      </c>
      <c r="C11" s="66">
        <f>SUM(C8:C10)</f>
        <v>279504470</v>
      </c>
      <c r="D11" s="67">
        <v>257325463</v>
      </c>
      <c r="E11" s="68">
        <f t="shared" si="0"/>
        <v>-22179007</v>
      </c>
      <c r="F11" s="66">
        <f>SUM(F8:F10)</f>
        <v>303084706</v>
      </c>
      <c r="G11" s="67">
        <v>275239820</v>
      </c>
      <c r="H11" s="68">
        <f t="shared" si="1"/>
        <v>-27844886</v>
      </c>
      <c r="I11" s="68">
        <v>293531204</v>
      </c>
      <c r="J11" s="35">
        <f t="shared" si="2"/>
        <v>-7.9351171020628035</v>
      </c>
      <c r="K11" s="36">
        <f t="shared" si="3"/>
        <v>-9.187163010462164</v>
      </c>
      <c r="L11" s="86">
        <v>257325463</v>
      </c>
      <c r="M11" s="87">
        <v>275239820</v>
      </c>
      <c r="N11" s="37">
        <f t="shared" si="4"/>
        <v>-8.619048710309714</v>
      </c>
      <c r="O11" s="36">
        <f t="shared" si="5"/>
        <v>-10.116590688077038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121818124</v>
      </c>
      <c r="D13" s="64">
        <v>105315672</v>
      </c>
      <c r="E13" s="65">
        <f t="shared" si="0"/>
        <v>-16502452</v>
      </c>
      <c r="F13" s="63">
        <v>129873000</v>
      </c>
      <c r="G13" s="64">
        <v>110925227</v>
      </c>
      <c r="H13" s="65">
        <f t="shared" si="1"/>
        <v>-18947773</v>
      </c>
      <c r="I13" s="65">
        <v>115084361</v>
      </c>
      <c r="J13" s="30">
        <f t="shared" si="2"/>
        <v>-13.546795384896914</v>
      </c>
      <c r="K13" s="31">
        <f t="shared" si="3"/>
        <v>-14.589462782872499</v>
      </c>
      <c r="L13" s="84">
        <v>290107594</v>
      </c>
      <c r="M13" s="85">
        <v>316479599</v>
      </c>
      <c r="N13" s="32">
        <f t="shared" si="4"/>
        <v>-5.688390218423582</v>
      </c>
      <c r="O13" s="31">
        <f t="shared" si="5"/>
        <v>-5.9870440495597315</v>
      </c>
      <c r="P13" s="6"/>
      <c r="Q13" s="33"/>
    </row>
    <row r="14" spans="1:17" ht="12.75">
      <c r="A14" s="3"/>
      <c r="B14" s="29" t="s">
        <v>21</v>
      </c>
      <c r="C14" s="63">
        <v>34340957</v>
      </c>
      <c r="D14" s="64">
        <v>31765986</v>
      </c>
      <c r="E14" s="65">
        <f t="shared" si="0"/>
        <v>-2574971</v>
      </c>
      <c r="F14" s="63">
        <v>38740448</v>
      </c>
      <c r="G14" s="64">
        <v>36530883</v>
      </c>
      <c r="H14" s="65">
        <f t="shared" si="1"/>
        <v>-2209565</v>
      </c>
      <c r="I14" s="65">
        <v>36530883</v>
      </c>
      <c r="J14" s="30">
        <f t="shared" si="2"/>
        <v>-7.498250558363881</v>
      </c>
      <c r="K14" s="31">
        <f t="shared" si="3"/>
        <v>-5.703509159212614</v>
      </c>
      <c r="L14" s="84">
        <v>290107594</v>
      </c>
      <c r="M14" s="85">
        <v>316479599</v>
      </c>
      <c r="N14" s="32">
        <f t="shared" si="4"/>
        <v>-0.8875917257098758</v>
      </c>
      <c r="O14" s="31">
        <f t="shared" si="5"/>
        <v>-0.6981698052518072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290107594</v>
      </c>
      <c r="M15" s="85">
        <v>316479599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67586000</v>
      </c>
      <c r="D16" s="64">
        <v>73000000</v>
      </c>
      <c r="E16" s="65">
        <f t="shared" si="0"/>
        <v>5414000</v>
      </c>
      <c r="F16" s="63">
        <v>71101000</v>
      </c>
      <c r="G16" s="64">
        <v>75500000</v>
      </c>
      <c r="H16" s="65">
        <f t="shared" si="1"/>
        <v>4399000</v>
      </c>
      <c r="I16" s="65">
        <v>78000000</v>
      </c>
      <c r="J16" s="30">
        <f t="shared" si="2"/>
        <v>8.010534726126712</v>
      </c>
      <c r="K16" s="31">
        <f t="shared" si="3"/>
        <v>6.186973460288884</v>
      </c>
      <c r="L16" s="84">
        <v>290107594</v>
      </c>
      <c r="M16" s="85">
        <v>316479599</v>
      </c>
      <c r="N16" s="32">
        <f t="shared" si="4"/>
        <v>1.8662041642384584</v>
      </c>
      <c r="O16" s="31">
        <f t="shared" si="5"/>
        <v>1.3899790109377634</v>
      </c>
      <c r="P16" s="6"/>
      <c r="Q16" s="33"/>
    </row>
    <row r="17" spans="1:17" ht="12.75">
      <c r="A17" s="3"/>
      <c r="B17" s="29" t="s">
        <v>23</v>
      </c>
      <c r="C17" s="63">
        <v>62798416</v>
      </c>
      <c r="D17" s="64">
        <v>80025936</v>
      </c>
      <c r="E17" s="65">
        <f t="shared" si="0"/>
        <v>17227520</v>
      </c>
      <c r="F17" s="63">
        <v>72134814</v>
      </c>
      <c r="G17" s="64">
        <v>93523489</v>
      </c>
      <c r="H17" s="65">
        <f t="shared" si="1"/>
        <v>21388675</v>
      </c>
      <c r="I17" s="65">
        <v>104326731</v>
      </c>
      <c r="J17" s="42">
        <f t="shared" si="2"/>
        <v>27.43304862976162</v>
      </c>
      <c r="K17" s="31">
        <f t="shared" si="3"/>
        <v>29.65097407750992</v>
      </c>
      <c r="L17" s="88">
        <v>290107594</v>
      </c>
      <c r="M17" s="85">
        <v>316479599</v>
      </c>
      <c r="N17" s="32">
        <f t="shared" si="4"/>
        <v>5.938320938954807</v>
      </c>
      <c r="O17" s="31">
        <f t="shared" si="5"/>
        <v>6.75831082558974</v>
      </c>
      <c r="P17" s="6"/>
      <c r="Q17" s="33"/>
    </row>
    <row r="18" spans="1:17" ht="16.5">
      <c r="A18" s="3"/>
      <c r="B18" s="34" t="s">
        <v>24</v>
      </c>
      <c r="C18" s="66">
        <f>SUM(C13:C17)</f>
        <v>286543497</v>
      </c>
      <c r="D18" s="67">
        <v>290107594</v>
      </c>
      <c r="E18" s="68">
        <f t="shared" si="0"/>
        <v>3564097</v>
      </c>
      <c r="F18" s="66">
        <f>SUM(F13:F17)</f>
        <v>311849262</v>
      </c>
      <c r="G18" s="67">
        <v>316479599</v>
      </c>
      <c r="H18" s="68">
        <f t="shared" si="1"/>
        <v>4630337</v>
      </c>
      <c r="I18" s="68">
        <v>333941975</v>
      </c>
      <c r="J18" s="43">
        <f t="shared" si="2"/>
        <v>1.2438240746395304</v>
      </c>
      <c r="K18" s="36">
        <f t="shared" si="3"/>
        <v>1.4847997299413203</v>
      </c>
      <c r="L18" s="89">
        <v>290107594</v>
      </c>
      <c r="M18" s="87">
        <v>316479599</v>
      </c>
      <c r="N18" s="37">
        <f t="shared" si="4"/>
        <v>1.2285431590598073</v>
      </c>
      <c r="O18" s="36">
        <f t="shared" si="5"/>
        <v>1.4630759817159653</v>
      </c>
      <c r="P18" s="6"/>
      <c r="Q18" s="38"/>
    </row>
    <row r="19" spans="1:17" ht="16.5">
      <c r="A19" s="44"/>
      <c r="B19" s="45" t="s">
        <v>25</v>
      </c>
      <c r="C19" s="72">
        <f>C11-C18</f>
        <v>-7039027</v>
      </c>
      <c r="D19" s="73">
        <v>-32782131</v>
      </c>
      <c r="E19" s="74">
        <f t="shared" si="0"/>
        <v>-25743104</v>
      </c>
      <c r="F19" s="75">
        <f>F11-F18</f>
        <v>-8764556</v>
      </c>
      <c r="G19" s="76">
        <v>-41239779</v>
      </c>
      <c r="H19" s="77">
        <f t="shared" si="1"/>
        <v>-32475223</v>
      </c>
      <c r="I19" s="77">
        <v>-40410771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27363436</v>
      </c>
      <c r="M22" s="85">
        <v>32849917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3149786</v>
      </c>
      <c r="E23" s="65">
        <f t="shared" si="0"/>
        <v>3149786</v>
      </c>
      <c r="F23" s="63">
        <v>0</v>
      </c>
      <c r="G23" s="64">
        <v>7093867</v>
      </c>
      <c r="H23" s="65">
        <f t="shared" si="1"/>
        <v>7093867</v>
      </c>
      <c r="I23" s="65">
        <v>7093867</v>
      </c>
      <c r="J23" s="30">
        <f t="shared" si="2"/>
        <v>0</v>
      </c>
      <c r="K23" s="31">
        <f t="shared" si="3"/>
        <v>0</v>
      </c>
      <c r="L23" s="84">
        <v>27363436</v>
      </c>
      <c r="M23" s="85">
        <v>32849917</v>
      </c>
      <c r="N23" s="32">
        <f t="shared" si="4"/>
        <v>11.510930133189413</v>
      </c>
      <c r="O23" s="31">
        <f t="shared" si="5"/>
        <v>21.594779067478314</v>
      </c>
      <c r="P23" s="6"/>
      <c r="Q23" s="33"/>
    </row>
    <row r="24" spans="1:17" ht="12.75">
      <c r="A24" s="7"/>
      <c r="B24" s="29" t="s">
        <v>29</v>
      </c>
      <c r="C24" s="63">
        <v>24213649</v>
      </c>
      <c r="D24" s="64">
        <v>24213650</v>
      </c>
      <c r="E24" s="65">
        <f t="shared" si="0"/>
        <v>1</v>
      </c>
      <c r="F24" s="63">
        <v>25756049</v>
      </c>
      <c r="G24" s="64">
        <v>25756050</v>
      </c>
      <c r="H24" s="65">
        <f t="shared" si="1"/>
        <v>1</v>
      </c>
      <c r="I24" s="65">
        <v>25756050</v>
      </c>
      <c r="J24" s="30">
        <f t="shared" si="2"/>
        <v>4.129902106039449E-06</v>
      </c>
      <c r="K24" s="31">
        <f t="shared" si="3"/>
        <v>3.8825830778626025E-06</v>
      </c>
      <c r="L24" s="84">
        <v>27363436</v>
      </c>
      <c r="M24" s="85">
        <v>32849917</v>
      </c>
      <c r="N24" s="32">
        <f t="shared" si="4"/>
        <v>3.65451180911637E-06</v>
      </c>
      <c r="O24" s="31">
        <f t="shared" si="5"/>
        <v>3.0441477218953096E-06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27363436</v>
      </c>
      <c r="M25" s="85">
        <v>32849917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24213649</v>
      </c>
      <c r="D26" s="67">
        <v>27363436</v>
      </c>
      <c r="E26" s="68">
        <f t="shared" si="0"/>
        <v>3149787</v>
      </c>
      <c r="F26" s="66">
        <f>SUM(F22:F24)</f>
        <v>25756049</v>
      </c>
      <c r="G26" s="67">
        <v>32849917</v>
      </c>
      <c r="H26" s="68">
        <f t="shared" si="1"/>
        <v>7093868</v>
      </c>
      <c r="I26" s="68">
        <v>32849917</v>
      </c>
      <c r="J26" s="43">
        <f t="shared" si="2"/>
        <v>13.008311964875679</v>
      </c>
      <c r="K26" s="36">
        <f t="shared" si="3"/>
        <v>27.542531853391022</v>
      </c>
      <c r="L26" s="89">
        <v>27363436</v>
      </c>
      <c r="M26" s="87">
        <v>32849917</v>
      </c>
      <c r="N26" s="37">
        <f t="shared" si="4"/>
        <v>11.510933787701223</v>
      </c>
      <c r="O26" s="36">
        <f t="shared" si="5"/>
        <v>21.594782111626035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22293649</v>
      </c>
      <c r="D28" s="64">
        <v>22293650</v>
      </c>
      <c r="E28" s="65">
        <f t="shared" si="0"/>
        <v>1</v>
      </c>
      <c r="F28" s="63">
        <v>23730049</v>
      </c>
      <c r="G28" s="64">
        <v>23730050</v>
      </c>
      <c r="H28" s="65">
        <f t="shared" si="1"/>
        <v>1</v>
      </c>
      <c r="I28" s="65">
        <v>23730050</v>
      </c>
      <c r="J28" s="30">
        <f t="shared" si="2"/>
        <v>4.4855824185623454E-06</v>
      </c>
      <c r="K28" s="31">
        <f t="shared" si="3"/>
        <v>4.21406630892334E-06</v>
      </c>
      <c r="L28" s="84">
        <v>27363436</v>
      </c>
      <c r="M28" s="85">
        <v>32849917</v>
      </c>
      <c r="N28" s="32">
        <f t="shared" si="4"/>
        <v>3.65451180911637E-06</v>
      </c>
      <c r="O28" s="31">
        <f t="shared" si="5"/>
        <v>3.0441477218953096E-06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1920000</v>
      </c>
      <c r="E29" s="65">
        <f t="shared" si="0"/>
        <v>0</v>
      </c>
      <c r="F29" s="63">
        <v>2026000</v>
      </c>
      <c r="G29" s="64">
        <v>2026000</v>
      </c>
      <c r="H29" s="65">
        <f t="shared" si="1"/>
        <v>0</v>
      </c>
      <c r="I29" s="65">
        <v>2026000</v>
      </c>
      <c r="J29" s="30">
        <f t="shared" si="2"/>
        <v>0</v>
      </c>
      <c r="K29" s="31">
        <f t="shared" si="3"/>
        <v>0</v>
      </c>
      <c r="L29" s="84">
        <v>27363436</v>
      </c>
      <c r="M29" s="85">
        <v>32849917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27363436</v>
      </c>
      <c r="M30" s="85">
        <v>32849917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27363436</v>
      </c>
      <c r="M31" s="85">
        <v>32849917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15733000</v>
      </c>
      <c r="D32" s="64">
        <v>3149786</v>
      </c>
      <c r="E32" s="65">
        <f t="shared" si="0"/>
        <v>-12583214</v>
      </c>
      <c r="F32" s="63">
        <v>28831000</v>
      </c>
      <c r="G32" s="64">
        <v>7093867</v>
      </c>
      <c r="H32" s="65">
        <f t="shared" si="1"/>
        <v>-21737133</v>
      </c>
      <c r="I32" s="65">
        <v>7093867</v>
      </c>
      <c r="J32" s="30">
        <f t="shared" si="2"/>
        <v>-79.97974957096548</v>
      </c>
      <c r="K32" s="31">
        <f t="shared" si="3"/>
        <v>-75.39500190766883</v>
      </c>
      <c r="L32" s="84">
        <v>27363436</v>
      </c>
      <c r="M32" s="85">
        <v>32849917</v>
      </c>
      <c r="N32" s="32">
        <f t="shared" si="4"/>
        <v>-45.98550415963843</v>
      </c>
      <c r="O32" s="31">
        <f t="shared" si="5"/>
        <v>-66.17104390248537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39946649</v>
      </c>
      <c r="D33" s="82">
        <v>27363436</v>
      </c>
      <c r="E33" s="83">
        <f t="shared" si="0"/>
        <v>-12583213</v>
      </c>
      <c r="F33" s="81">
        <f>SUM(F28:F32)</f>
        <v>54587049</v>
      </c>
      <c r="G33" s="82">
        <v>32849917</v>
      </c>
      <c r="H33" s="83">
        <f t="shared" si="1"/>
        <v>-21737132</v>
      </c>
      <c r="I33" s="83">
        <v>32849917</v>
      </c>
      <c r="J33" s="58">
        <f t="shared" si="2"/>
        <v>-31.50004647448651</v>
      </c>
      <c r="K33" s="59">
        <f t="shared" si="3"/>
        <v>-39.821042533367205</v>
      </c>
      <c r="L33" s="96">
        <v>27363436</v>
      </c>
      <c r="M33" s="97">
        <v>32849917</v>
      </c>
      <c r="N33" s="60">
        <f t="shared" si="4"/>
        <v>-45.98550050512662</v>
      </c>
      <c r="O33" s="59">
        <f t="shared" si="5"/>
        <v>-66.17104085833763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8075771</v>
      </c>
      <c r="D8" s="64">
        <v>10239100</v>
      </c>
      <c r="E8" s="65">
        <f>($D8-$C8)</f>
        <v>2163329</v>
      </c>
      <c r="F8" s="63">
        <v>8981587</v>
      </c>
      <c r="G8" s="64">
        <v>10843208</v>
      </c>
      <c r="H8" s="65">
        <f>($G8-$F8)</f>
        <v>1861621</v>
      </c>
      <c r="I8" s="65">
        <v>11515487</v>
      </c>
      <c r="J8" s="30">
        <f>IF($C8=0,0,($E8/$C8)*100)</f>
        <v>26.7878943075528</v>
      </c>
      <c r="K8" s="31">
        <f>IF($F8=0,0,($H8/$F8)*100)</f>
        <v>20.727083086764065</v>
      </c>
      <c r="L8" s="84">
        <v>66123514</v>
      </c>
      <c r="M8" s="85">
        <v>69106728</v>
      </c>
      <c r="N8" s="32">
        <f>IF($L8=0,0,($E8/$L8)*100)</f>
        <v>3.271648569675229</v>
      </c>
      <c r="O8" s="31">
        <f>IF($M8=0,0,($H8/$M8)*100)</f>
        <v>2.693834672653001</v>
      </c>
      <c r="P8" s="6"/>
      <c r="Q8" s="33"/>
    </row>
    <row r="9" spans="1:17" ht="12.75">
      <c r="A9" s="3"/>
      <c r="B9" s="29" t="s">
        <v>16</v>
      </c>
      <c r="C9" s="63">
        <v>8403948</v>
      </c>
      <c r="D9" s="64">
        <v>13528305</v>
      </c>
      <c r="E9" s="65">
        <f>($D9-$C9)</f>
        <v>5124357</v>
      </c>
      <c r="F9" s="63">
        <v>9217693</v>
      </c>
      <c r="G9" s="64">
        <v>14326474</v>
      </c>
      <c r="H9" s="65">
        <f>($G9-$F9)</f>
        <v>5108781</v>
      </c>
      <c r="I9" s="65">
        <v>15214718</v>
      </c>
      <c r="J9" s="30">
        <f>IF($C9=0,0,($E9/$C9)*100)</f>
        <v>60.97559147200816</v>
      </c>
      <c r="K9" s="31">
        <f>IF($F9=0,0,($H9/$F9)*100)</f>
        <v>55.423640166796616</v>
      </c>
      <c r="L9" s="84">
        <v>66123514</v>
      </c>
      <c r="M9" s="85">
        <v>69106728</v>
      </c>
      <c r="N9" s="32">
        <f>IF($L9=0,0,($E9/$L9)*100)</f>
        <v>7.7496743442884775</v>
      </c>
      <c r="O9" s="31">
        <f>IF($M9=0,0,($H9/$M9)*100)</f>
        <v>7.392595696326413</v>
      </c>
      <c r="P9" s="6"/>
      <c r="Q9" s="33"/>
    </row>
    <row r="10" spans="1:17" ht="12.75">
      <c r="A10" s="3"/>
      <c r="B10" s="29" t="s">
        <v>17</v>
      </c>
      <c r="C10" s="63">
        <v>38046200</v>
      </c>
      <c r="D10" s="64">
        <v>42356109</v>
      </c>
      <c r="E10" s="65">
        <f aca="true" t="shared" si="0" ref="E10:E33">($D10-$C10)</f>
        <v>4309909</v>
      </c>
      <c r="F10" s="63">
        <v>40596482</v>
      </c>
      <c r="G10" s="64">
        <v>43937046</v>
      </c>
      <c r="H10" s="65">
        <f aca="true" t="shared" si="1" ref="H10:H33">($G10-$F10)</f>
        <v>3340564</v>
      </c>
      <c r="I10" s="65">
        <v>46281214</v>
      </c>
      <c r="J10" s="30">
        <f aca="true" t="shared" si="2" ref="J10:J33">IF($C10=0,0,($E10/$C10)*100)</f>
        <v>11.328093212988419</v>
      </c>
      <c r="K10" s="31">
        <f aca="true" t="shared" si="3" ref="K10:K33">IF($F10=0,0,($H10/$F10)*100)</f>
        <v>8.228703166939441</v>
      </c>
      <c r="L10" s="84">
        <v>66123514</v>
      </c>
      <c r="M10" s="85">
        <v>69106728</v>
      </c>
      <c r="N10" s="32">
        <f aca="true" t="shared" si="4" ref="N10:N33">IF($L10=0,0,($E10/$L10)*100)</f>
        <v>6.5179672695555775</v>
      </c>
      <c r="O10" s="31">
        <f aca="true" t="shared" si="5" ref="O10:O33">IF($M10=0,0,($H10/$M10)*100)</f>
        <v>4.833920077940892</v>
      </c>
      <c r="P10" s="6"/>
      <c r="Q10" s="33"/>
    </row>
    <row r="11" spans="1:17" ht="16.5">
      <c r="A11" s="7"/>
      <c r="B11" s="34" t="s">
        <v>18</v>
      </c>
      <c r="C11" s="66">
        <f>SUM(C8:C10)</f>
        <v>54525919</v>
      </c>
      <c r="D11" s="67">
        <v>66123514</v>
      </c>
      <c r="E11" s="68">
        <f t="shared" si="0"/>
        <v>11597595</v>
      </c>
      <c r="F11" s="66">
        <f>SUM(F8:F10)</f>
        <v>58795762</v>
      </c>
      <c r="G11" s="67">
        <v>69106728</v>
      </c>
      <c r="H11" s="68">
        <f t="shared" si="1"/>
        <v>10310966</v>
      </c>
      <c r="I11" s="68">
        <v>73011419</v>
      </c>
      <c r="J11" s="35">
        <f t="shared" si="2"/>
        <v>21.26987534130328</v>
      </c>
      <c r="K11" s="36">
        <f t="shared" si="3"/>
        <v>17.536920433142782</v>
      </c>
      <c r="L11" s="86">
        <v>66123514</v>
      </c>
      <c r="M11" s="87">
        <v>69106728</v>
      </c>
      <c r="N11" s="37">
        <f t="shared" si="4"/>
        <v>17.539290183519284</v>
      </c>
      <c r="O11" s="36">
        <f t="shared" si="5"/>
        <v>14.920350446920306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32957856</v>
      </c>
      <c r="D13" s="64">
        <v>32697879</v>
      </c>
      <c r="E13" s="65">
        <f t="shared" si="0"/>
        <v>-259977</v>
      </c>
      <c r="F13" s="63">
        <v>35366937</v>
      </c>
      <c r="G13" s="64">
        <v>34627050</v>
      </c>
      <c r="H13" s="65">
        <f t="shared" si="1"/>
        <v>-739887</v>
      </c>
      <c r="I13" s="65">
        <v>36773930</v>
      </c>
      <c r="J13" s="30">
        <f t="shared" si="2"/>
        <v>-0.788816481266257</v>
      </c>
      <c r="K13" s="31">
        <f t="shared" si="3"/>
        <v>-2.092030191927562</v>
      </c>
      <c r="L13" s="84">
        <v>65301445</v>
      </c>
      <c r="M13" s="85">
        <v>67138879</v>
      </c>
      <c r="N13" s="32">
        <f t="shared" si="4"/>
        <v>-0.3981182958508805</v>
      </c>
      <c r="O13" s="31">
        <f t="shared" si="5"/>
        <v>-1.1020246554905988</v>
      </c>
      <c r="P13" s="6"/>
      <c r="Q13" s="33"/>
    </row>
    <row r="14" spans="1:17" ht="12.75">
      <c r="A14" s="3"/>
      <c r="B14" s="29" t="s">
        <v>21</v>
      </c>
      <c r="C14" s="63">
        <v>6723468</v>
      </c>
      <c r="D14" s="64">
        <v>6616746</v>
      </c>
      <c r="E14" s="65">
        <f t="shared" si="0"/>
        <v>-106722</v>
      </c>
      <c r="F14" s="63">
        <v>7227728</v>
      </c>
      <c r="G14" s="64">
        <v>7007134</v>
      </c>
      <c r="H14" s="65">
        <f t="shared" si="1"/>
        <v>-220594</v>
      </c>
      <c r="I14" s="65">
        <v>7441577</v>
      </c>
      <c r="J14" s="30">
        <f t="shared" si="2"/>
        <v>-1.587305836809218</v>
      </c>
      <c r="K14" s="31">
        <f t="shared" si="3"/>
        <v>-3.052051765091326</v>
      </c>
      <c r="L14" s="84">
        <v>65301445</v>
      </c>
      <c r="M14" s="85">
        <v>67138879</v>
      </c>
      <c r="N14" s="32">
        <f t="shared" si="4"/>
        <v>-0.16342976790176697</v>
      </c>
      <c r="O14" s="31">
        <f t="shared" si="5"/>
        <v>-0.3285637223701635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65301445</v>
      </c>
      <c r="M15" s="85">
        <v>67138879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1543200</v>
      </c>
      <c r="D16" s="64">
        <v>1518704</v>
      </c>
      <c r="E16" s="65">
        <f t="shared" si="0"/>
        <v>-24496</v>
      </c>
      <c r="F16" s="63">
        <v>1658940</v>
      </c>
      <c r="G16" s="64">
        <v>1608308</v>
      </c>
      <c r="H16" s="65">
        <f t="shared" si="1"/>
        <v>-50632</v>
      </c>
      <c r="I16" s="65">
        <v>1708023</v>
      </c>
      <c r="J16" s="30">
        <f t="shared" si="2"/>
        <v>-1.5873509590461379</v>
      </c>
      <c r="K16" s="31">
        <f t="shared" si="3"/>
        <v>-3.052069393709236</v>
      </c>
      <c r="L16" s="84">
        <v>65301445</v>
      </c>
      <c r="M16" s="85">
        <v>67138879</v>
      </c>
      <c r="N16" s="32">
        <f t="shared" si="4"/>
        <v>-0.03751218675176331</v>
      </c>
      <c r="O16" s="31">
        <f t="shared" si="5"/>
        <v>-0.07541382989132124</v>
      </c>
      <c r="P16" s="6"/>
      <c r="Q16" s="33"/>
    </row>
    <row r="17" spans="1:17" ht="12.75">
      <c r="A17" s="3"/>
      <c r="B17" s="29" t="s">
        <v>23</v>
      </c>
      <c r="C17" s="63">
        <v>23846959</v>
      </c>
      <c r="D17" s="64">
        <v>24468116</v>
      </c>
      <c r="E17" s="65">
        <f t="shared" si="0"/>
        <v>621157</v>
      </c>
      <c r="F17" s="63">
        <v>25812189</v>
      </c>
      <c r="G17" s="64">
        <v>23896387</v>
      </c>
      <c r="H17" s="65">
        <f t="shared" si="1"/>
        <v>-1915802</v>
      </c>
      <c r="I17" s="65">
        <v>25377947</v>
      </c>
      <c r="J17" s="42">
        <f t="shared" si="2"/>
        <v>2.6047639868882233</v>
      </c>
      <c r="K17" s="31">
        <f t="shared" si="3"/>
        <v>-7.422082644753608</v>
      </c>
      <c r="L17" s="88">
        <v>65301445</v>
      </c>
      <c r="M17" s="85">
        <v>67138879</v>
      </c>
      <c r="N17" s="32">
        <f t="shared" si="4"/>
        <v>0.95121478552274</v>
      </c>
      <c r="O17" s="31">
        <f t="shared" si="5"/>
        <v>-2.853491193977189</v>
      </c>
      <c r="P17" s="6"/>
      <c r="Q17" s="33"/>
    </row>
    <row r="18" spans="1:17" ht="16.5">
      <c r="A18" s="3"/>
      <c r="B18" s="34" t="s">
        <v>24</v>
      </c>
      <c r="C18" s="66">
        <f>SUM(C13:C17)</f>
        <v>65071483</v>
      </c>
      <c r="D18" s="67">
        <v>65301445</v>
      </c>
      <c r="E18" s="68">
        <f t="shared" si="0"/>
        <v>229962</v>
      </c>
      <c r="F18" s="66">
        <f>SUM(F13:F17)</f>
        <v>70065794</v>
      </c>
      <c r="G18" s="67">
        <v>67138879</v>
      </c>
      <c r="H18" s="68">
        <f t="shared" si="1"/>
        <v>-2926915</v>
      </c>
      <c r="I18" s="68">
        <v>71301477</v>
      </c>
      <c r="J18" s="43">
        <f t="shared" si="2"/>
        <v>0.35339904578477177</v>
      </c>
      <c r="K18" s="36">
        <f t="shared" si="3"/>
        <v>-4.17738076300113</v>
      </c>
      <c r="L18" s="89">
        <v>65301445</v>
      </c>
      <c r="M18" s="87">
        <v>67138879</v>
      </c>
      <c r="N18" s="37">
        <f t="shared" si="4"/>
        <v>0.3521545350183292</v>
      </c>
      <c r="O18" s="36">
        <f t="shared" si="5"/>
        <v>-4.359493401729273</v>
      </c>
      <c r="P18" s="6"/>
      <c r="Q18" s="38"/>
    </row>
    <row r="19" spans="1:17" ht="16.5">
      <c r="A19" s="44"/>
      <c r="B19" s="45" t="s">
        <v>25</v>
      </c>
      <c r="C19" s="72">
        <f>C11-C18</f>
        <v>-10545564</v>
      </c>
      <c r="D19" s="73">
        <v>822069</v>
      </c>
      <c r="E19" s="74">
        <f t="shared" si="0"/>
        <v>11367633</v>
      </c>
      <c r="F19" s="75">
        <f>F11-F18</f>
        <v>-11270032</v>
      </c>
      <c r="G19" s="76">
        <v>1967849</v>
      </c>
      <c r="H19" s="77">
        <f t="shared" si="1"/>
        <v>13237881</v>
      </c>
      <c r="I19" s="77">
        <v>1709942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23700000</v>
      </c>
      <c r="M22" s="85">
        <v>18180000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23700000</v>
      </c>
      <c r="M23" s="85">
        <v>18180000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11035000</v>
      </c>
      <c r="D24" s="64">
        <v>23700000</v>
      </c>
      <c r="E24" s="65">
        <f t="shared" si="0"/>
        <v>12665000</v>
      </c>
      <c r="F24" s="63">
        <v>11529000</v>
      </c>
      <c r="G24" s="64">
        <v>18180000</v>
      </c>
      <c r="H24" s="65">
        <f t="shared" si="1"/>
        <v>6651000</v>
      </c>
      <c r="I24" s="65">
        <v>26568000</v>
      </c>
      <c r="J24" s="30">
        <f t="shared" si="2"/>
        <v>114.77118260081558</v>
      </c>
      <c r="K24" s="31">
        <f t="shared" si="3"/>
        <v>57.68930523028884</v>
      </c>
      <c r="L24" s="84">
        <v>23700000</v>
      </c>
      <c r="M24" s="85">
        <v>18180000</v>
      </c>
      <c r="N24" s="32">
        <f t="shared" si="4"/>
        <v>53.43881856540085</v>
      </c>
      <c r="O24" s="31">
        <f t="shared" si="5"/>
        <v>36.584158415841586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23700000</v>
      </c>
      <c r="M25" s="85">
        <v>18180000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11035000</v>
      </c>
      <c r="D26" s="67">
        <v>23700000</v>
      </c>
      <c r="E26" s="68">
        <f t="shared" si="0"/>
        <v>12665000</v>
      </c>
      <c r="F26" s="66">
        <f>SUM(F22:F24)</f>
        <v>11529000</v>
      </c>
      <c r="G26" s="67">
        <v>18180000</v>
      </c>
      <c r="H26" s="68">
        <f t="shared" si="1"/>
        <v>6651000</v>
      </c>
      <c r="I26" s="68">
        <v>26568000</v>
      </c>
      <c r="J26" s="43">
        <f t="shared" si="2"/>
        <v>114.77118260081558</v>
      </c>
      <c r="K26" s="36">
        <f t="shared" si="3"/>
        <v>57.68930523028884</v>
      </c>
      <c r="L26" s="89">
        <v>23700000</v>
      </c>
      <c r="M26" s="87">
        <v>18180000</v>
      </c>
      <c r="N26" s="37">
        <f t="shared" si="4"/>
        <v>53.43881856540085</v>
      </c>
      <c r="O26" s="36">
        <f t="shared" si="5"/>
        <v>36.584158415841586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7807519</v>
      </c>
      <c r="E28" s="65">
        <f t="shared" si="0"/>
        <v>7807519</v>
      </c>
      <c r="F28" s="63">
        <v>0</v>
      </c>
      <c r="G28" s="64">
        <v>18180000</v>
      </c>
      <c r="H28" s="65">
        <f t="shared" si="1"/>
        <v>18180000</v>
      </c>
      <c r="I28" s="65">
        <v>26568000</v>
      </c>
      <c r="J28" s="30">
        <f t="shared" si="2"/>
        <v>0</v>
      </c>
      <c r="K28" s="31">
        <f t="shared" si="3"/>
        <v>0</v>
      </c>
      <c r="L28" s="84">
        <v>23700000</v>
      </c>
      <c r="M28" s="85">
        <v>18180000</v>
      </c>
      <c r="N28" s="32">
        <f t="shared" si="4"/>
        <v>32.94311814345991</v>
      </c>
      <c r="O28" s="31">
        <f t="shared" si="5"/>
        <v>100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3000000</v>
      </c>
      <c r="E29" s="65">
        <f t="shared" si="0"/>
        <v>3000000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23700000</v>
      </c>
      <c r="M29" s="85">
        <v>18180000</v>
      </c>
      <c r="N29" s="32">
        <f t="shared" si="4"/>
        <v>12.658227848101266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23700000</v>
      </c>
      <c r="M30" s="85">
        <v>18180000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400000</v>
      </c>
      <c r="E31" s="65">
        <f t="shared" si="0"/>
        <v>400000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23700000</v>
      </c>
      <c r="M31" s="85">
        <v>18180000</v>
      </c>
      <c r="N31" s="32">
        <f t="shared" si="4"/>
        <v>1.6877637130801686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11035000</v>
      </c>
      <c r="D32" s="64">
        <v>12492481</v>
      </c>
      <c r="E32" s="65">
        <f t="shared" si="0"/>
        <v>1457481</v>
      </c>
      <c r="F32" s="63">
        <v>11529000</v>
      </c>
      <c r="G32" s="64">
        <v>0</v>
      </c>
      <c r="H32" s="65">
        <f t="shared" si="1"/>
        <v>-11529000</v>
      </c>
      <c r="I32" s="65">
        <v>0</v>
      </c>
      <c r="J32" s="30">
        <f t="shared" si="2"/>
        <v>13.207802446760308</v>
      </c>
      <c r="K32" s="31">
        <f t="shared" si="3"/>
        <v>-100</v>
      </c>
      <c r="L32" s="84">
        <v>23700000</v>
      </c>
      <c r="M32" s="85">
        <v>18180000</v>
      </c>
      <c r="N32" s="32">
        <f t="shared" si="4"/>
        <v>6.149708860759493</v>
      </c>
      <c r="O32" s="31">
        <f t="shared" si="5"/>
        <v>-63.415841584158414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11035000</v>
      </c>
      <c r="D33" s="82">
        <v>23700000</v>
      </c>
      <c r="E33" s="83">
        <f t="shared" si="0"/>
        <v>12665000</v>
      </c>
      <c r="F33" s="81">
        <f>SUM(F28:F32)</f>
        <v>11529000</v>
      </c>
      <c r="G33" s="82">
        <v>18180000</v>
      </c>
      <c r="H33" s="83">
        <f t="shared" si="1"/>
        <v>6651000</v>
      </c>
      <c r="I33" s="83">
        <v>26568000</v>
      </c>
      <c r="J33" s="58">
        <f t="shared" si="2"/>
        <v>114.77118260081558</v>
      </c>
      <c r="K33" s="59">
        <f t="shared" si="3"/>
        <v>57.68930523028884</v>
      </c>
      <c r="L33" s="96">
        <v>23700000</v>
      </c>
      <c r="M33" s="97">
        <v>18180000</v>
      </c>
      <c r="N33" s="60">
        <f t="shared" si="4"/>
        <v>53.43881856540085</v>
      </c>
      <c r="O33" s="59">
        <f t="shared" si="5"/>
        <v>36.584158415841586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84319699</v>
      </c>
      <c r="D8" s="64">
        <v>62109063</v>
      </c>
      <c r="E8" s="65">
        <f>($D8-$C8)</f>
        <v>-22210636</v>
      </c>
      <c r="F8" s="63">
        <v>88873510</v>
      </c>
      <c r="G8" s="64">
        <v>64966080</v>
      </c>
      <c r="H8" s="65">
        <f>($G8-$F8)</f>
        <v>-23907430</v>
      </c>
      <c r="I8" s="65">
        <v>67954519</v>
      </c>
      <c r="J8" s="30">
        <f>IF($C8=0,0,($E8/$C8)*100)</f>
        <v>-26.34098112707921</v>
      </c>
      <c r="K8" s="31">
        <f>IF($F8=0,0,($H8/$F8)*100)</f>
        <v>-26.900512874983782</v>
      </c>
      <c r="L8" s="84">
        <v>248142845</v>
      </c>
      <c r="M8" s="85">
        <v>264343047</v>
      </c>
      <c r="N8" s="32">
        <f>IF($L8=0,0,($E8/$L8)*100)</f>
        <v>-8.950746091429716</v>
      </c>
      <c r="O8" s="31">
        <f>IF($M8=0,0,($H8/$M8)*100)</f>
        <v>-9.044092618029026</v>
      </c>
      <c r="P8" s="6"/>
      <c r="Q8" s="33"/>
    </row>
    <row r="9" spans="1:17" ht="12.75">
      <c r="A9" s="3"/>
      <c r="B9" s="29" t="s">
        <v>16</v>
      </c>
      <c r="C9" s="63">
        <v>115682995</v>
      </c>
      <c r="D9" s="64">
        <v>121056387</v>
      </c>
      <c r="E9" s="65">
        <f>($D9-$C9)</f>
        <v>5373392</v>
      </c>
      <c r="F9" s="63">
        <v>121929883</v>
      </c>
      <c r="G9" s="64">
        <v>128337838</v>
      </c>
      <c r="H9" s="65">
        <f>($G9-$F9)</f>
        <v>6407955</v>
      </c>
      <c r="I9" s="65">
        <v>134241381</v>
      </c>
      <c r="J9" s="30">
        <f>IF($C9=0,0,($E9/$C9)*100)</f>
        <v>4.644928150416576</v>
      </c>
      <c r="K9" s="31">
        <f>IF($F9=0,0,($H9/$F9)*100)</f>
        <v>5.25544258908212</v>
      </c>
      <c r="L9" s="84">
        <v>248142845</v>
      </c>
      <c r="M9" s="85">
        <v>264343047</v>
      </c>
      <c r="N9" s="32">
        <f>IF($L9=0,0,($E9/$L9)*100)</f>
        <v>2.1654430535766607</v>
      </c>
      <c r="O9" s="31">
        <f>IF($M9=0,0,($H9/$M9)*100)</f>
        <v>2.4241057492236595</v>
      </c>
      <c r="P9" s="6"/>
      <c r="Q9" s="33"/>
    </row>
    <row r="10" spans="1:17" ht="12.75">
      <c r="A10" s="3"/>
      <c r="B10" s="29" t="s">
        <v>17</v>
      </c>
      <c r="C10" s="63">
        <v>76965259</v>
      </c>
      <c r="D10" s="64">
        <v>64977395</v>
      </c>
      <c r="E10" s="65">
        <f aca="true" t="shared" si="0" ref="E10:E33">($D10-$C10)</f>
        <v>-11987864</v>
      </c>
      <c r="F10" s="63">
        <v>81210795</v>
      </c>
      <c r="G10" s="64">
        <v>71039129</v>
      </c>
      <c r="H10" s="65">
        <f aca="true" t="shared" si="1" ref="H10:H33">($G10-$F10)</f>
        <v>-10171666</v>
      </c>
      <c r="I10" s="65">
        <v>78067536</v>
      </c>
      <c r="J10" s="30">
        <f aca="true" t="shared" si="2" ref="J10:J33">IF($C10=0,0,($E10/$C10)*100)</f>
        <v>-15.575682009983232</v>
      </c>
      <c r="K10" s="31">
        <f aca="true" t="shared" si="3" ref="K10:K33">IF($F10=0,0,($H10/$F10)*100)</f>
        <v>-12.52501714827444</v>
      </c>
      <c r="L10" s="84">
        <v>248142845</v>
      </c>
      <c r="M10" s="85">
        <v>264343047</v>
      </c>
      <c r="N10" s="32">
        <f aca="true" t="shared" si="4" ref="N10:N33">IF($L10=0,0,($E10/$L10)*100)</f>
        <v>-4.83103351216917</v>
      </c>
      <c r="O10" s="31">
        <f aca="true" t="shared" si="5" ref="O10:O33">IF($M10=0,0,($H10/$M10)*100)</f>
        <v>-3.8479037430479495</v>
      </c>
      <c r="P10" s="6"/>
      <c r="Q10" s="33"/>
    </row>
    <row r="11" spans="1:17" ht="16.5">
      <c r="A11" s="7"/>
      <c r="B11" s="34" t="s">
        <v>18</v>
      </c>
      <c r="C11" s="66">
        <f>SUM(C8:C10)</f>
        <v>276967953</v>
      </c>
      <c r="D11" s="67">
        <v>248142845</v>
      </c>
      <c r="E11" s="68">
        <f t="shared" si="0"/>
        <v>-28825108</v>
      </c>
      <c r="F11" s="66">
        <f>SUM(F8:F10)</f>
        <v>292014188</v>
      </c>
      <c r="G11" s="67">
        <v>264343047</v>
      </c>
      <c r="H11" s="68">
        <f t="shared" si="1"/>
        <v>-27671141</v>
      </c>
      <c r="I11" s="68">
        <v>280263436</v>
      </c>
      <c r="J11" s="35">
        <f t="shared" si="2"/>
        <v>-10.407380235792116</v>
      </c>
      <c r="K11" s="36">
        <f t="shared" si="3"/>
        <v>-9.475957722985706</v>
      </c>
      <c r="L11" s="86">
        <v>248142845</v>
      </c>
      <c r="M11" s="87">
        <v>264343047</v>
      </c>
      <c r="N11" s="37">
        <f t="shared" si="4"/>
        <v>-11.616336550022226</v>
      </c>
      <c r="O11" s="36">
        <f t="shared" si="5"/>
        <v>-10.467890611853317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97335405</v>
      </c>
      <c r="D13" s="64">
        <v>88407928</v>
      </c>
      <c r="E13" s="65">
        <f t="shared" si="0"/>
        <v>-8927477</v>
      </c>
      <c r="F13" s="63">
        <v>102590424</v>
      </c>
      <c r="G13" s="64">
        <v>93933424</v>
      </c>
      <c r="H13" s="65">
        <f t="shared" si="1"/>
        <v>-8657000</v>
      </c>
      <c r="I13" s="65">
        <v>99804289</v>
      </c>
      <c r="J13" s="30">
        <f t="shared" si="2"/>
        <v>-9.171870194612126</v>
      </c>
      <c r="K13" s="31">
        <f t="shared" si="3"/>
        <v>-8.438409417237617</v>
      </c>
      <c r="L13" s="84">
        <v>247546609</v>
      </c>
      <c r="M13" s="85">
        <v>260434297</v>
      </c>
      <c r="N13" s="32">
        <f t="shared" si="4"/>
        <v>-3.606382263147866</v>
      </c>
      <c r="O13" s="31">
        <f t="shared" si="5"/>
        <v>-3.3240629593421023</v>
      </c>
      <c r="P13" s="6"/>
      <c r="Q13" s="33"/>
    </row>
    <row r="14" spans="1:17" ht="12.75">
      <c r="A14" s="3"/>
      <c r="B14" s="29" t="s">
        <v>21</v>
      </c>
      <c r="C14" s="63">
        <v>31728000</v>
      </c>
      <c r="D14" s="64">
        <v>31349999</v>
      </c>
      <c r="E14" s="65">
        <f t="shared" si="0"/>
        <v>-378001</v>
      </c>
      <c r="F14" s="63">
        <v>33549312</v>
      </c>
      <c r="G14" s="64">
        <v>32792100</v>
      </c>
      <c r="H14" s="65">
        <f t="shared" si="1"/>
        <v>-757212</v>
      </c>
      <c r="I14" s="65">
        <v>34300537</v>
      </c>
      <c r="J14" s="30">
        <f t="shared" si="2"/>
        <v>-1.191379853756934</v>
      </c>
      <c r="K14" s="31">
        <f t="shared" si="3"/>
        <v>-2.2570120066843695</v>
      </c>
      <c r="L14" s="84">
        <v>247546609</v>
      </c>
      <c r="M14" s="85">
        <v>260434297</v>
      </c>
      <c r="N14" s="32">
        <f t="shared" si="4"/>
        <v>-0.15269892063033672</v>
      </c>
      <c r="O14" s="31">
        <f t="shared" si="5"/>
        <v>-0.2907497241041183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247546609</v>
      </c>
      <c r="M15" s="85">
        <v>260434297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67811934</v>
      </c>
      <c r="D16" s="64">
        <v>64108805</v>
      </c>
      <c r="E16" s="65">
        <f t="shared" si="0"/>
        <v>-3703129</v>
      </c>
      <c r="F16" s="63">
        <v>71473778</v>
      </c>
      <c r="G16" s="64">
        <v>67057809</v>
      </c>
      <c r="H16" s="65">
        <f t="shared" si="1"/>
        <v>-4415969</v>
      </c>
      <c r="I16" s="65">
        <v>70142469</v>
      </c>
      <c r="J16" s="30">
        <f t="shared" si="2"/>
        <v>-5.460880971187166</v>
      </c>
      <c r="K16" s="31">
        <f t="shared" si="3"/>
        <v>-6.178446310757492</v>
      </c>
      <c r="L16" s="84">
        <v>247546609</v>
      </c>
      <c r="M16" s="85">
        <v>260434297</v>
      </c>
      <c r="N16" s="32">
        <f t="shared" si="4"/>
        <v>-1.4959320246636867</v>
      </c>
      <c r="O16" s="31">
        <f t="shared" si="5"/>
        <v>-1.6956173018947653</v>
      </c>
      <c r="P16" s="6"/>
      <c r="Q16" s="33"/>
    </row>
    <row r="17" spans="1:17" ht="12.75">
      <c r="A17" s="3"/>
      <c r="B17" s="29" t="s">
        <v>23</v>
      </c>
      <c r="C17" s="63">
        <v>68160537</v>
      </c>
      <c r="D17" s="64">
        <v>63679877</v>
      </c>
      <c r="E17" s="65">
        <f t="shared" si="0"/>
        <v>-4480660</v>
      </c>
      <c r="F17" s="63">
        <v>71811692</v>
      </c>
      <c r="G17" s="64">
        <v>66650964</v>
      </c>
      <c r="H17" s="65">
        <f t="shared" si="1"/>
        <v>-5160728</v>
      </c>
      <c r="I17" s="65">
        <v>69817921</v>
      </c>
      <c r="J17" s="42">
        <f t="shared" si="2"/>
        <v>-6.573686471983048</v>
      </c>
      <c r="K17" s="31">
        <f t="shared" si="3"/>
        <v>-7.186473199935187</v>
      </c>
      <c r="L17" s="88">
        <v>247546609</v>
      </c>
      <c r="M17" s="85">
        <v>260434297</v>
      </c>
      <c r="N17" s="32">
        <f t="shared" si="4"/>
        <v>-1.8100268139807159</v>
      </c>
      <c r="O17" s="31">
        <f t="shared" si="5"/>
        <v>-1.9815853977174134</v>
      </c>
      <c r="P17" s="6"/>
      <c r="Q17" s="33"/>
    </row>
    <row r="18" spans="1:17" ht="16.5">
      <c r="A18" s="3"/>
      <c r="B18" s="34" t="s">
        <v>24</v>
      </c>
      <c r="C18" s="66">
        <f>SUM(C13:C17)</f>
        <v>265035876</v>
      </c>
      <c r="D18" s="67">
        <v>247546609</v>
      </c>
      <c r="E18" s="68">
        <f t="shared" si="0"/>
        <v>-17489267</v>
      </c>
      <c r="F18" s="66">
        <f>SUM(F13:F17)</f>
        <v>279425206</v>
      </c>
      <c r="G18" s="67">
        <v>260434297</v>
      </c>
      <c r="H18" s="68">
        <f t="shared" si="1"/>
        <v>-18990909</v>
      </c>
      <c r="I18" s="68">
        <v>274065216</v>
      </c>
      <c r="J18" s="43">
        <f t="shared" si="2"/>
        <v>-6.5988300391453425</v>
      </c>
      <c r="K18" s="36">
        <f t="shared" si="3"/>
        <v>-6.796419432540385</v>
      </c>
      <c r="L18" s="89">
        <v>247546609</v>
      </c>
      <c r="M18" s="87">
        <v>260434297</v>
      </c>
      <c r="N18" s="37">
        <f t="shared" si="4"/>
        <v>-7.065040022422606</v>
      </c>
      <c r="O18" s="36">
        <f t="shared" si="5"/>
        <v>-7.292015383058399</v>
      </c>
      <c r="P18" s="6"/>
      <c r="Q18" s="38"/>
    </row>
    <row r="19" spans="1:17" ht="16.5">
      <c r="A19" s="44"/>
      <c r="B19" s="45" t="s">
        <v>25</v>
      </c>
      <c r="C19" s="72">
        <f>C11-C18</f>
        <v>11932077</v>
      </c>
      <c r="D19" s="73">
        <v>596236</v>
      </c>
      <c r="E19" s="74">
        <f t="shared" si="0"/>
        <v>-11335841</v>
      </c>
      <c r="F19" s="75">
        <f>F11-F18</f>
        <v>12588982</v>
      </c>
      <c r="G19" s="76">
        <v>3908750</v>
      </c>
      <c r="H19" s="77">
        <f t="shared" si="1"/>
        <v>-8680232</v>
      </c>
      <c r="I19" s="77">
        <v>6198220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32554280</v>
      </c>
      <c r="M22" s="85">
        <v>33900777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527000</v>
      </c>
      <c r="D23" s="64">
        <v>9673280</v>
      </c>
      <c r="E23" s="65">
        <f t="shared" si="0"/>
        <v>9146280</v>
      </c>
      <c r="F23" s="63">
        <v>555458</v>
      </c>
      <c r="G23" s="64">
        <v>10117658</v>
      </c>
      <c r="H23" s="65">
        <f t="shared" si="1"/>
        <v>9562200</v>
      </c>
      <c r="I23" s="65">
        <v>10583676</v>
      </c>
      <c r="J23" s="30">
        <f t="shared" si="2"/>
        <v>1735.5370018975332</v>
      </c>
      <c r="K23" s="31">
        <f t="shared" si="3"/>
        <v>1721.4982951006195</v>
      </c>
      <c r="L23" s="84">
        <v>32554280</v>
      </c>
      <c r="M23" s="85">
        <v>33900777</v>
      </c>
      <c r="N23" s="32">
        <f t="shared" si="4"/>
        <v>28.095476232311086</v>
      </c>
      <c r="O23" s="31">
        <f t="shared" si="5"/>
        <v>28.206433144585446</v>
      </c>
      <c r="P23" s="6"/>
      <c r="Q23" s="33"/>
    </row>
    <row r="24" spans="1:17" ht="12.75">
      <c r="A24" s="7"/>
      <c r="B24" s="29" t="s">
        <v>29</v>
      </c>
      <c r="C24" s="63">
        <v>14883760</v>
      </c>
      <c r="D24" s="64">
        <v>22881000</v>
      </c>
      <c r="E24" s="65">
        <f t="shared" si="0"/>
        <v>7997240</v>
      </c>
      <c r="F24" s="63">
        <v>15726483</v>
      </c>
      <c r="G24" s="64">
        <v>23783119</v>
      </c>
      <c r="H24" s="65">
        <f t="shared" si="1"/>
        <v>8056636</v>
      </c>
      <c r="I24" s="65">
        <v>24742432</v>
      </c>
      <c r="J24" s="30">
        <f t="shared" si="2"/>
        <v>53.731315205297584</v>
      </c>
      <c r="K24" s="31">
        <f t="shared" si="3"/>
        <v>51.22973776145626</v>
      </c>
      <c r="L24" s="84">
        <v>32554280</v>
      </c>
      <c r="M24" s="85">
        <v>33900777</v>
      </c>
      <c r="N24" s="32">
        <f t="shared" si="4"/>
        <v>24.565863536223194</v>
      </c>
      <c r="O24" s="31">
        <f t="shared" si="5"/>
        <v>23.765343195526167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32554280</v>
      </c>
      <c r="M25" s="85">
        <v>33900777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15410760</v>
      </c>
      <c r="D26" s="67">
        <v>32554280</v>
      </c>
      <c r="E26" s="68">
        <f t="shared" si="0"/>
        <v>17143520</v>
      </c>
      <c r="F26" s="66">
        <f>SUM(F22:F24)</f>
        <v>16281941</v>
      </c>
      <c r="G26" s="67">
        <v>33900777</v>
      </c>
      <c r="H26" s="68">
        <f t="shared" si="1"/>
        <v>17618836</v>
      </c>
      <c r="I26" s="68">
        <v>35326108</v>
      </c>
      <c r="J26" s="43">
        <f t="shared" si="2"/>
        <v>111.24383223150578</v>
      </c>
      <c r="K26" s="36">
        <f t="shared" si="3"/>
        <v>108.21090679544902</v>
      </c>
      <c r="L26" s="89">
        <v>32554280</v>
      </c>
      <c r="M26" s="87">
        <v>33900777</v>
      </c>
      <c r="N26" s="37">
        <f t="shared" si="4"/>
        <v>52.661339768534276</v>
      </c>
      <c r="O26" s="36">
        <f t="shared" si="5"/>
        <v>51.97177634011162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14883760</v>
      </c>
      <c r="D28" s="64">
        <v>22881000</v>
      </c>
      <c r="E28" s="65">
        <f t="shared" si="0"/>
        <v>7997240</v>
      </c>
      <c r="F28" s="63">
        <v>15726481</v>
      </c>
      <c r="G28" s="64">
        <v>23783119</v>
      </c>
      <c r="H28" s="65">
        <f t="shared" si="1"/>
        <v>8056638</v>
      </c>
      <c r="I28" s="65">
        <v>24742432</v>
      </c>
      <c r="J28" s="30">
        <f t="shared" si="2"/>
        <v>53.731315205297584</v>
      </c>
      <c r="K28" s="31">
        <f t="shared" si="3"/>
        <v>51.22975699395179</v>
      </c>
      <c r="L28" s="84">
        <v>32554280</v>
      </c>
      <c r="M28" s="85">
        <v>33900777</v>
      </c>
      <c r="N28" s="32">
        <f t="shared" si="4"/>
        <v>24.565863536223194</v>
      </c>
      <c r="O28" s="31">
        <f t="shared" si="5"/>
        <v>23.76534909509596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6000000</v>
      </c>
      <c r="E29" s="65">
        <f t="shared" si="0"/>
        <v>6000000</v>
      </c>
      <c r="F29" s="63">
        <v>0</v>
      </c>
      <c r="G29" s="64">
        <v>6276000</v>
      </c>
      <c r="H29" s="65">
        <f t="shared" si="1"/>
        <v>6276000</v>
      </c>
      <c r="I29" s="65">
        <v>6564696</v>
      </c>
      <c r="J29" s="30">
        <f t="shared" si="2"/>
        <v>0</v>
      </c>
      <c r="K29" s="31">
        <f t="shared" si="3"/>
        <v>0</v>
      </c>
      <c r="L29" s="84">
        <v>32554280</v>
      </c>
      <c r="M29" s="85">
        <v>33900777</v>
      </c>
      <c r="N29" s="32">
        <f t="shared" si="4"/>
        <v>18.43075626307816</v>
      </c>
      <c r="O29" s="31">
        <f t="shared" si="5"/>
        <v>18.512850015207615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32554280</v>
      </c>
      <c r="M30" s="85">
        <v>33900777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32554280</v>
      </c>
      <c r="M31" s="85">
        <v>33900777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527000</v>
      </c>
      <c r="D32" s="64">
        <v>3673280</v>
      </c>
      <c r="E32" s="65">
        <f t="shared" si="0"/>
        <v>3146280</v>
      </c>
      <c r="F32" s="63">
        <v>555460</v>
      </c>
      <c r="G32" s="64">
        <v>3841658</v>
      </c>
      <c r="H32" s="65">
        <f t="shared" si="1"/>
        <v>3286198</v>
      </c>
      <c r="I32" s="65">
        <v>4018984</v>
      </c>
      <c r="J32" s="30">
        <f t="shared" si="2"/>
        <v>597.0170777988615</v>
      </c>
      <c r="K32" s="31">
        <f t="shared" si="3"/>
        <v>591.6173981924891</v>
      </c>
      <c r="L32" s="84">
        <v>32554280</v>
      </c>
      <c r="M32" s="85">
        <v>33900777</v>
      </c>
      <c r="N32" s="32">
        <f t="shared" si="4"/>
        <v>9.664719969232923</v>
      </c>
      <c r="O32" s="31">
        <f t="shared" si="5"/>
        <v>9.693577229808037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15410760</v>
      </c>
      <c r="D33" s="82">
        <v>32554280</v>
      </c>
      <c r="E33" s="83">
        <f t="shared" si="0"/>
        <v>17143520</v>
      </c>
      <c r="F33" s="81">
        <f>SUM(F28:F32)</f>
        <v>16281941</v>
      </c>
      <c r="G33" s="82">
        <v>33900777</v>
      </c>
      <c r="H33" s="83">
        <f t="shared" si="1"/>
        <v>17618836</v>
      </c>
      <c r="I33" s="83">
        <v>35326112</v>
      </c>
      <c r="J33" s="58">
        <f t="shared" si="2"/>
        <v>111.24383223150578</v>
      </c>
      <c r="K33" s="59">
        <f t="shared" si="3"/>
        <v>108.21090679544902</v>
      </c>
      <c r="L33" s="96">
        <v>32554280</v>
      </c>
      <c r="M33" s="97">
        <v>33900777</v>
      </c>
      <c r="N33" s="60">
        <f t="shared" si="4"/>
        <v>52.661339768534276</v>
      </c>
      <c r="O33" s="59">
        <f t="shared" si="5"/>
        <v>51.97177634011162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24074942</v>
      </c>
      <c r="D8" s="64">
        <v>20474246</v>
      </c>
      <c r="E8" s="65">
        <f>($D8-$C8)</f>
        <v>-3600696</v>
      </c>
      <c r="F8" s="63">
        <v>25308108</v>
      </c>
      <c r="G8" s="64">
        <v>21416065</v>
      </c>
      <c r="H8" s="65">
        <f>($G8-$F8)</f>
        <v>-3892043</v>
      </c>
      <c r="I8" s="65">
        <v>22401202</v>
      </c>
      <c r="J8" s="30">
        <f>IF($C8=0,0,($E8/$C8)*100)</f>
        <v>-14.956198025316114</v>
      </c>
      <c r="K8" s="31">
        <f>IF($F8=0,0,($H8/$F8)*100)</f>
        <v>-15.378640710716107</v>
      </c>
      <c r="L8" s="84">
        <v>113439018</v>
      </c>
      <c r="M8" s="85">
        <v>119798191</v>
      </c>
      <c r="N8" s="32">
        <f>IF($L8=0,0,($E8/$L8)*100)</f>
        <v>-3.1741247971663507</v>
      </c>
      <c r="O8" s="31">
        <f>IF($M8=0,0,($H8/$M8)*100)</f>
        <v>-3.2488328642625333</v>
      </c>
      <c r="P8" s="6"/>
      <c r="Q8" s="33"/>
    </row>
    <row r="9" spans="1:17" ht="12.75">
      <c r="A9" s="3"/>
      <c r="B9" s="29" t="s">
        <v>16</v>
      </c>
      <c r="C9" s="63">
        <v>53841287</v>
      </c>
      <c r="D9" s="64">
        <v>54365214</v>
      </c>
      <c r="E9" s="65">
        <f>($D9-$C9)</f>
        <v>523927</v>
      </c>
      <c r="F9" s="63">
        <v>56729653</v>
      </c>
      <c r="G9" s="64">
        <v>56866013</v>
      </c>
      <c r="H9" s="65">
        <f>($G9-$F9)</f>
        <v>136360</v>
      </c>
      <c r="I9" s="65">
        <v>59363585</v>
      </c>
      <c r="J9" s="30">
        <f>IF($C9=0,0,($E9/$C9)*100)</f>
        <v>0.9730952382323254</v>
      </c>
      <c r="K9" s="31">
        <f>IF($F9=0,0,($H9/$F9)*100)</f>
        <v>0.24036811929732763</v>
      </c>
      <c r="L9" s="84">
        <v>113439018</v>
      </c>
      <c r="M9" s="85">
        <v>119798191</v>
      </c>
      <c r="N9" s="32">
        <f>IF($L9=0,0,($E9/$L9)*100)</f>
        <v>0.46185784154090614</v>
      </c>
      <c r="O9" s="31">
        <f>IF($M9=0,0,($H9/$M9)*100)</f>
        <v>0.1138247571701646</v>
      </c>
      <c r="P9" s="6"/>
      <c r="Q9" s="33"/>
    </row>
    <row r="10" spans="1:17" ht="12.75">
      <c r="A10" s="3"/>
      <c r="B10" s="29" t="s">
        <v>17</v>
      </c>
      <c r="C10" s="63">
        <v>37473967</v>
      </c>
      <c r="D10" s="64">
        <v>38599558</v>
      </c>
      <c r="E10" s="65">
        <f aca="true" t="shared" si="0" ref="E10:E33">($D10-$C10)</f>
        <v>1125591</v>
      </c>
      <c r="F10" s="63">
        <v>44069591</v>
      </c>
      <c r="G10" s="64">
        <v>41516113</v>
      </c>
      <c r="H10" s="65">
        <f aca="true" t="shared" si="1" ref="H10:H33">($G10-$F10)</f>
        <v>-2553478</v>
      </c>
      <c r="I10" s="65">
        <v>43921998</v>
      </c>
      <c r="J10" s="30">
        <f aca="true" t="shared" si="2" ref="J10:J33">IF($C10=0,0,($E10/$C10)*100)</f>
        <v>3.003661181641111</v>
      </c>
      <c r="K10" s="31">
        <f aca="true" t="shared" si="3" ref="K10:K33">IF($F10=0,0,($H10/$F10)*100)</f>
        <v>-5.794194913222589</v>
      </c>
      <c r="L10" s="84">
        <v>113439018</v>
      </c>
      <c r="M10" s="85">
        <v>119798191</v>
      </c>
      <c r="N10" s="32">
        <f aca="true" t="shared" si="4" ref="N10:N33">IF($L10=0,0,($E10/$L10)*100)</f>
        <v>0.9922432509068441</v>
      </c>
      <c r="O10" s="31">
        <f aca="true" t="shared" si="5" ref="O10:O33">IF($M10=0,0,($H10/$M10)*100)</f>
        <v>-2.1314829370002757</v>
      </c>
      <c r="P10" s="6"/>
      <c r="Q10" s="33"/>
    </row>
    <row r="11" spans="1:17" ht="16.5">
      <c r="A11" s="7"/>
      <c r="B11" s="34" t="s">
        <v>18</v>
      </c>
      <c r="C11" s="66">
        <f>SUM(C8:C10)</f>
        <v>115390196</v>
      </c>
      <c r="D11" s="67">
        <v>113439018</v>
      </c>
      <c r="E11" s="68">
        <f t="shared" si="0"/>
        <v>-1951178</v>
      </c>
      <c r="F11" s="66">
        <f>SUM(F8:F10)</f>
        <v>126107352</v>
      </c>
      <c r="G11" s="67">
        <v>119798191</v>
      </c>
      <c r="H11" s="68">
        <f t="shared" si="1"/>
        <v>-6309161</v>
      </c>
      <c r="I11" s="68">
        <v>125686785</v>
      </c>
      <c r="J11" s="35">
        <f t="shared" si="2"/>
        <v>-1.690939150497673</v>
      </c>
      <c r="K11" s="36">
        <f t="shared" si="3"/>
        <v>-5.0030080720432535</v>
      </c>
      <c r="L11" s="86">
        <v>113439018</v>
      </c>
      <c r="M11" s="87">
        <v>119798191</v>
      </c>
      <c r="N11" s="37">
        <f t="shared" si="4"/>
        <v>-1.7200237047186004</v>
      </c>
      <c r="O11" s="36">
        <f t="shared" si="5"/>
        <v>-5.2664910440926445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41824263</v>
      </c>
      <c r="D13" s="64">
        <v>37751605</v>
      </c>
      <c r="E13" s="65">
        <f t="shared" si="0"/>
        <v>-4072658</v>
      </c>
      <c r="F13" s="63">
        <v>43367271</v>
      </c>
      <c r="G13" s="64">
        <v>40370402</v>
      </c>
      <c r="H13" s="65">
        <f t="shared" si="1"/>
        <v>-2996869</v>
      </c>
      <c r="I13" s="65">
        <v>43171423</v>
      </c>
      <c r="J13" s="30">
        <f t="shared" si="2"/>
        <v>-9.737548752502825</v>
      </c>
      <c r="K13" s="31">
        <f t="shared" si="3"/>
        <v>-6.9104394417624295</v>
      </c>
      <c r="L13" s="84">
        <v>113289694</v>
      </c>
      <c r="M13" s="85">
        <v>118903869</v>
      </c>
      <c r="N13" s="32">
        <f t="shared" si="4"/>
        <v>-3.59490599383206</v>
      </c>
      <c r="O13" s="31">
        <f t="shared" si="5"/>
        <v>-2.5204133601405347</v>
      </c>
      <c r="P13" s="6"/>
      <c r="Q13" s="33"/>
    </row>
    <row r="14" spans="1:17" ht="12.75">
      <c r="A14" s="3"/>
      <c r="B14" s="29" t="s">
        <v>21</v>
      </c>
      <c r="C14" s="63">
        <v>6146448</v>
      </c>
      <c r="D14" s="64">
        <v>5589859</v>
      </c>
      <c r="E14" s="65">
        <f t="shared" si="0"/>
        <v>-556589</v>
      </c>
      <c r="F14" s="63">
        <v>6478356</v>
      </c>
      <c r="G14" s="64">
        <v>5846993</v>
      </c>
      <c r="H14" s="65">
        <f t="shared" si="1"/>
        <v>-631363</v>
      </c>
      <c r="I14" s="65">
        <v>6115955</v>
      </c>
      <c r="J14" s="30">
        <f t="shared" si="2"/>
        <v>-9.055457721272514</v>
      </c>
      <c r="K14" s="31">
        <f t="shared" si="3"/>
        <v>-9.745728700306065</v>
      </c>
      <c r="L14" s="84">
        <v>113289694</v>
      </c>
      <c r="M14" s="85">
        <v>118903869</v>
      </c>
      <c r="N14" s="32">
        <f t="shared" si="4"/>
        <v>-0.49129711657619973</v>
      </c>
      <c r="O14" s="31">
        <f t="shared" si="5"/>
        <v>-0.5309860859111322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113289694</v>
      </c>
      <c r="M15" s="85">
        <v>118903869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28087630</v>
      </c>
      <c r="D16" s="64">
        <v>21050682</v>
      </c>
      <c r="E16" s="65">
        <f t="shared" si="0"/>
        <v>-7036948</v>
      </c>
      <c r="F16" s="63">
        <v>29604362</v>
      </c>
      <c r="G16" s="64">
        <v>22019013</v>
      </c>
      <c r="H16" s="65">
        <f t="shared" si="1"/>
        <v>-7585349</v>
      </c>
      <c r="I16" s="65">
        <v>23031888</v>
      </c>
      <c r="J16" s="30">
        <f t="shared" si="2"/>
        <v>-25.05354848379874</v>
      </c>
      <c r="K16" s="31">
        <f t="shared" si="3"/>
        <v>-25.622403212067198</v>
      </c>
      <c r="L16" s="84">
        <v>113289694</v>
      </c>
      <c r="M16" s="85">
        <v>118903869</v>
      </c>
      <c r="N16" s="32">
        <f t="shared" si="4"/>
        <v>-6.211463506998262</v>
      </c>
      <c r="O16" s="31">
        <f t="shared" si="5"/>
        <v>-6.379396283564162</v>
      </c>
      <c r="P16" s="6"/>
      <c r="Q16" s="33"/>
    </row>
    <row r="17" spans="1:17" ht="12.75">
      <c r="A17" s="3"/>
      <c r="B17" s="29" t="s">
        <v>23</v>
      </c>
      <c r="C17" s="63">
        <v>47380002</v>
      </c>
      <c r="D17" s="64">
        <v>48897548</v>
      </c>
      <c r="E17" s="65">
        <f t="shared" si="0"/>
        <v>1517546</v>
      </c>
      <c r="F17" s="63">
        <v>53854537</v>
      </c>
      <c r="G17" s="64">
        <v>50667461</v>
      </c>
      <c r="H17" s="65">
        <f t="shared" si="1"/>
        <v>-3187076</v>
      </c>
      <c r="I17" s="65">
        <v>52148389</v>
      </c>
      <c r="J17" s="42">
        <f t="shared" si="2"/>
        <v>3.2029251497287823</v>
      </c>
      <c r="K17" s="31">
        <f t="shared" si="3"/>
        <v>-5.917934082322534</v>
      </c>
      <c r="L17" s="88">
        <v>113289694</v>
      </c>
      <c r="M17" s="85">
        <v>118903869</v>
      </c>
      <c r="N17" s="32">
        <f t="shared" si="4"/>
        <v>1.3395269652683501</v>
      </c>
      <c r="O17" s="31">
        <f t="shared" si="5"/>
        <v>-2.680380400405642</v>
      </c>
      <c r="P17" s="6"/>
      <c r="Q17" s="33"/>
    </row>
    <row r="18" spans="1:17" ht="16.5">
      <c r="A18" s="3"/>
      <c r="B18" s="34" t="s">
        <v>24</v>
      </c>
      <c r="C18" s="66">
        <f>SUM(C13:C17)</f>
        <v>123438343</v>
      </c>
      <c r="D18" s="67">
        <v>113289694</v>
      </c>
      <c r="E18" s="68">
        <f t="shared" si="0"/>
        <v>-10148649</v>
      </c>
      <c r="F18" s="66">
        <f>SUM(F13:F17)</f>
        <v>133304526</v>
      </c>
      <c r="G18" s="67">
        <v>118903869</v>
      </c>
      <c r="H18" s="68">
        <f t="shared" si="1"/>
        <v>-14400657</v>
      </c>
      <c r="I18" s="68">
        <v>124467655</v>
      </c>
      <c r="J18" s="43">
        <f t="shared" si="2"/>
        <v>-8.221634180556038</v>
      </c>
      <c r="K18" s="36">
        <f t="shared" si="3"/>
        <v>-10.802826754734495</v>
      </c>
      <c r="L18" s="89">
        <v>113289694</v>
      </c>
      <c r="M18" s="87">
        <v>118903869</v>
      </c>
      <c r="N18" s="37">
        <f t="shared" si="4"/>
        <v>-8.958139652138172</v>
      </c>
      <c r="O18" s="36">
        <f t="shared" si="5"/>
        <v>-12.111176130021471</v>
      </c>
      <c r="P18" s="6"/>
      <c r="Q18" s="38"/>
    </row>
    <row r="19" spans="1:17" ht="16.5">
      <c r="A19" s="44"/>
      <c r="B19" s="45" t="s">
        <v>25</v>
      </c>
      <c r="C19" s="72">
        <f>C11-C18</f>
        <v>-8048147</v>
      </c>
      <c r="D19" s="73">
        <v>149324</v>
      </c>
      <c r="E19" s="74">
        <f t="shared" si="0"/>
        <v>8197471</v>
      </c>
      <c r="F19" s="75">
        <f>F11-F18</f>
        <v>-7197174</v>
      </c>
      <c r="G19" s="76">
        <v>894322</v>
      </c>
      <c r="H19" s="77">
        <f t="shared" si="1"/>
        <v>8091496</v>
      </c>
      <c r="I19" s="77">
        <v>1219130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21659000</v>
      </c>
      <c r="M22" s="85">
        <v>12653000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3639000</v>
      </c>
      <c r="E23" s="65">
        <f t="shared" si="0"/>
        <v>3639000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21659000</v>
      </c>
      <c r="M23" s="85">
        <v>12653000</v>
      </c>
      <c r="N23" s="32">
        <f t="shared" si="4"/>
        <v>16.801329701278913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49505000</v>
      </c>
      <c r="D24" s="64">
        <v>18020000</v>
      </c>
      <c r="E24" s="65">
        <f t="shared" si="0"/>
        <v>-31485000</v>
      </c>
      <c r="F24" s="63">
        <v>9839000</v>
      </c>
      <c r="G24" s="64">
        <v>12653000</v>
      </c>
      <c r="H24" s="65">
        <f t="shared" si="1"/>
        <v>2814000</v>
      </c>
      <c r="I24" s="65">
        <v>28795200</v>
      </c>
      <c r="J24" s="30">
        <f t="shared" si="2"/>
        <v>-63.5996364003636</v>
      </c>
      <c r="K24" s="31">
        <f t="shared" si="3"/>
        <v>28.600467527187725</v>
      </c>
      <c r="L24" s="84">
        <v>21659000</v>
      </c>
      <c r="M24" s="85">
        <v>12653000</v>
      </c>
      <c r="N24" s="32">
        <f t="shared" si="4"/>
        <v>-145.36682210628376</v>
      </c>
      <c r="O24" s="31">
        <f t="shared" si="5"/>
        <v>22.23978503121789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21659000</v>
      </c>
      <c r="M25" s="85">
        <v>12653000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49505000</v>
      </c>
      <c r="D26" s="67">
        <v>21659000</v>
      </c>
      <c r="E26" s="68">
        <f t="shared" si="0"/>
        <v>-27846000</v>
      </c>
      <c r="F26" s="66">
        <f>SUM(F22:F24)</f>
        <v>9839000</v>
      </c>
      <c r="G26" s="67">
        <v>12653000</v>
      </c>
      <c r="H26" s="68">
        <f t="shared" si="1"/>
        <v>2814000</v>
      </c>
      <c r="I26" s="68">
        <v>28795200</v>
      </c>
      <c r="J26" s="43">
        <f t="shared" si="2"/>
        <v>-56.24886375113625</v>
      </c>
      <c r="K26" s="36">
        <f t="shared" si="3"/>
        <v>28.600467527187725</v>
      </c>
      <c r="L26" s="89">
        <v>21659000</v>
      </c>
      <c r="M26" s="87">
        <v>12653000</v>
      </c>
      <c r="N26" s="37">
        <f t="shared" si="4"/>
        <v>-128.56549240500485</v>
      </c>
      <c r="O26" s="36">
        <f t="shared" si="5"/>
        <v>22.23978503121789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8000000</v>
      </c>
      <c r="E28" s="65">
        <f t="shared" si="0"/>
        <v>8000000</v>
      </c>
      <c r="F28" s="63">
        <v>0</v>
      </c>
      <c r="G28" s="64">
        <v>0</v>
      </c>
      <c r="H28" s="65">
        <f t="shared" si="1"/>
        <v>0</v>
      </c>
      <c r="I28" s="65">
        <v>15000000</v>
      </c>
      <c r="J28" s="30">
        <f t="shared" si="2"/>
        <v>0</v>
      </c>
      <c r="K28" s="31">
        <f t="shared" si="3"/>
        <v>0</v>
      </c>
      <c r="L28" s="84">
        <v>22659000</v>
      </c>
      <c r="M28" s="85">
        <v>12653000</v>
      </c>
      <c r="N28" s="32">
        <f t="shared" si="4"/>
        <v>35.306059402444944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1280000</v>
      </c>
      <c r="D29" s="64">
        <v>2000000</v>
      </c>
      <c r="E29" s="65">
        <f t="shared" si="0"/>
        <v>720000</v>
      </c>
      <c r="F29" s="63">
        <v>1350000</v>
      </c>
      <c r="G29" s="64">
        <v>4350000</v>
      </c>
      <c r="H29" s="65">
        <f t="shared" si="1"/>
        <v>3000000</v>
      </c>
      <c r="I29" s="65">
        <v>5285200</v>
      </c>
      <c r="J29" s="30">
        <f t="shared" si="2"/>
        <v>56.25</v>
      </c>
      <c r="K29" s="31">
        <f t="shared" si="3"/>
        <v>222.22222222222223</v>
      </c>
      <c r="L29" s="84">
        <v>22659000</v>
      </c>
      <c r="M29" s="85">
        <v>12653000</v>
      </c>
      <c r="N29" s="32">
        <f t="shared" si="4"/>
        <v>3.1775453462200445</v>
      </c>
      <c r="O29" s="31">
        <f t="shared" si="5"/>
        <v>23.709792144155536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22659000</v>
      </c>
      <c r="M30" s="85">
        <v>12653000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22659000</v>
      </c>
      <c r="M31" s="85">
        <v>12653000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48225000</v>
      </c>
      <c r="D32" s="64">
        <v>12659000</v>
      </c>
      <c r="E32" s="65">
        <f t="shared" si="0"/>
        <v>-35566000</v>
      </c>
      <c r="F32" s="63">
        <v>8489000</v>
      </c>
      <c r="G32" s="64">
        <v>8303000</v>
      </c>
      <c r="H32" s="65">
        <f t="shared" si="1"/>
        <v>-186000</v>
      </c>
      <c r="I32" s="65">
        <v>8510000</v>
      </c>
      <c r="J32" s="30">
        <f t="shared" si="2"/>
        <v>-73.75012960082945</v>
      </c>
      <c r="K32" s="31">
        <f t="shared" si="3"/>
        <v>-2.1910707975026504</v>
      </c>
      <c r="L32" s="84">
        <v>22659000</v>
      </c>
      <c r="M32" s="85">
        <v>12653000</v>
      </c>
      <c r="N32" s="32">
        <f t="shared" si="4"/>
        <v>-156.96191358841963</v>
      </c>
      <c r="O32" s="31">
        <f t="shared" si="5"/>
        <v>-1.470007112937643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49505000</v>
      </c>
      <c r="D33" s="82">
        <v>22659000</v>
      </c>
      <c r="E33" s="83">
        <f t="shared" si="0"/>
        <v>-26846000</v>
      </c>
      <c r="F33" s="81">
        <f>SUM(F28:F32)</f>
        <v>9839000</v>
      </c>
      <c r="G33" s="82">
        <v>12653000</v>
      </c>
      <c r="H33" s="83">
        <f t="shared" si="1"/>
        <v>2814000</v>
      </c>
      <c r="I33" s="83">
        <v>28795200</v>
      </c>
      <c r="J33" s="58">
        <f t="shared" si="2"/>
        <v>-54.228865771134224</v>
      </c>
      <c r="K33" s="59">
        <f t="shared" si="3"/>
        <v>28.600467527187725</v>
      </c>
      <c r="L33" s="96">
        <v>22659000</v>
      </c>
      <c r="M33" s="97">
        <v>12653000</v>
      </c>
      <c r="N33" s="60">
        <f t="shared" si="4"/>
        <v>-118.47830883975463</v>
      </c>
      <c r="O33" s="59">
        <f t="shared" si="5"/>
        <v>22.23978503121789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112107244</v>
      </c>
      <c r="D8" s="64">
        <v>112408509</v>
      </c>
      <c r="E8" s="65">
        <f>($D8-$C8)</f>
        <v>301265</v>
      </c>
      <c r="F8" s="63">
        <v>118273144</v>
      </c>
      <c r="G8" s="64">
        <v>117916526</v>
      </c>
      <c r="H8" s="65">
        <f>($G8-$F8)</f>
        <v>-356618</v>
      </c>
      <c r="I8" s="65">
        <v>122633188</v>
      </c>
      <c r="J8" s="30">
        <f>IF($C8=0,0,($E8/$C8)*100)</f>
        <v>0.26872928925092476</v>
      </c>
      <c r="K8" s="31">
        <f>IF($F8=0,0,($H8/$F8)*100)</f>
        <v>-0.3015206901069612</v>
      </c>
      <c r="L8" s="84">
        <v>804866224</v>
      </c>
      <c r="M8" s="85">
        <v>852838351</v>
      </c>
      <c r="N8" s="32">
        <f>IF($L8=0,0,($E8/$L8)*100)</f>
        <v>0.03743044384478979</v>
      </c>
      <c r="O8" s="31">
        <f>IF($M8=0,0,($H8/$M8)*100)</f>
        <v>-0.0418154272239101</v>
      </c>
      <c r="P8" s="6"/>
      <c r="Q8" s="33"/>
    </row>
    <row r="9" spans="1:17" ht="12.75">
      <c r="A9" s="3"/>
      <c r="B9" s="29" t="s">
        <v>16</v>
      </c>
      <c r="C9" s="63">
        <v>501594487</v>
      </c>
      <c r="D9" s="64">
        <v>506165558</v>
      </c>
      <c r="E9" s="65">
        <f>($D9-$C9)</f>
        <v>4571071</v>
      </c>
      <c r="F9" s="63">
        <v>529229609</v>
      </c>
      <c r="G9" s="64">
        <v>540229010</v>
      </c>
      <c r="H9" s="65">
        <f>($G9-$F9)</f>
        <v>10999401</v>
      </c>
      <c r="I9" s="65">
        <v>573325792</v>
      </c>
      <c r="J9" s="30">
        <f>IF($C9=0,0,($E9/$C9)*100)</f>
        <v>0.9113080622833879</v>
      </c>
      <c r="K9" s="31">
        <f>IF($F9=0,0,($H9/$F9)*100)</f>
        <v>2.078379745378154</v>
      </c>
      <c r="L9" s="84">
        <v>804866224</v>
      </c>
      <c r="M9" s="85">
        <v>852838351</v>
      </c>
      <c r="N9" s="32">
        <f>IF($L9=0,0,($E9/$L9)*100)</f>
        <v>0.5679292860971142</v>
      </c>
      <c r="O9" s="31">
        <f>IF($M9=0,0,($H9/$M9)*100)</f>
        <v>1.2897404281951668</v>
      </c>
      <c r="P9" s="6"/>
      <c r="Q9" s="33"/>
    </row>
    <row r="10" spans="1:17" ht="12.75">
      <c r="A10" s="3"/>
      <c r="B10" s="29" t="s">
        <v>17</v>
      </c>
      <c r="C10" s="63">
        <v>177199054</v>
      </c>
      <c r="D10" s="64">
        <v>186292157</v>
      </c>
      <c r="E10" s="65">
        <f aca="true" t="shared" si="0" ref="E10:E33">($D10-$C10)</f>
        <v>9093103</v>
      </c>
      <c r="F10" s="63">
        <v>186313931</v>
      </c>
      <c r="G10" s="64">
        <v>194692815</v>
      </c>
      <c r="H10" s="65">
        <f aca="true" t="shared" si="1" ref="H10:H33">($G10-$F10)</f>
        <v>8378884</v>
      </c>
      <c r="I10" s="65">
        <v>208183215</v>
      </c>
      <c r="J10" s="30">
        <f aca="true" t="shared" si="2" ref="J10:J33">IF($C10=0,0,($E10/$C10)*100)</f>
        <v>5.131575363827845</v>
      </c>
      <c r="K10" s="31">
        <f aca="true" t="shared" si="3" ref="K10:K33">IF($F10=0,0,($H10/$F10)*100)</f>
        <v>4.497185988738544</v>
      </c>
      <c r="L10" s="84">
        <v>804866224</v>
      </c>
      <c r="M10" s="85">
        <v>852838351</v>
      </c>
      <c r="N10" s="32">
        <f aca="true" t="shared" si="4" ref="N10:N33">IF($L10=0,0,($E10/$L10)*100)</f>
        <v>1.1297657584398773</v>
      </c>
      <c r="O10" s="31">
        <f aca="true" t="shared" si="5" ref="O10:O33">IF($M10=0,0,($H10/$M10)*100)</f>
        <v>0.9824703579729144</v>
      </c>
      <c r="P10" s="6"/>
      <c r="Q10" s="33"/>
    </row>
    <row r="11" spans="1:17" ht="16.5">
      <c r="A11" s="7"/>
      <c r="B11" s="34" t="s">
        <v>18</v>
      </c>
      <c r="C11" s="66">
        <f>SUM(C8:C10)</f>
        <v>790900785</v>
      </c>
      <c r="D11" s="67">
        <v>804866224</v>
      </c>
      <c r="E11" s="68">
        <f t="shared" si="0"/>
        <v>13965439</v>
      </c>
      <c r="F11" s="66">
        <f>SUM(F8:F10)</f>
        <v>833816684</v>
      </c>
      <c r="G11" s="67">
        <v>852838351</v>
      </c>
      <c r="H11" s="68">
        <f t="shared" si="1"/>
        <v>19021667</v>
      </c>
      <c r="I11" s="68">
        <v>904142195</v>
      </c>
      <c r="J11" s="35">
        <f t="shared" si="2"/>
        <v>1.7657637044828576</v>
      </c>
      <c r="K11" s="36">
        <f t="shared" si="3"/>
        <v>2.2812768519752957</v>
      </c>
      <c r="L11" s="86">
        <v>804866224</v>
      </c>
      <c r="M11" s="87">
        <v>852838351</v>
      </c>
      <c r="N11" s="37">
        <f t="shared" si="4"/>
        <v>1.735125488381781</v>
      </c>
      <c r="O11" s="36">
        <f t="shared" si="5"/>
        <v>2.2303953589441714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341740977</v>
      </c>
      <c r="D13" s="64">
        <v>328969893</v>
      </c>
      <c r="E13" s="65">
        <f t="shared" si="0"/>
        <v>-12771084</v>
      </c>
      <c r="F13" s="63">
        <v>366804758</v>
      </c>
      <c r="G13" s="64">
        <v>353540555</v>
      </c>
      <c r="H13" s="65">
        <f t="shared" si="1"/>
        <v>-13264203</v>
      </c>
      <c r="I13" s="65">
        <v>367703858</v>
      </c>
      <c r="J13" s="30">
        <f t="shared" si="2"/>
        <v>-3.7370654558642524</v>
      </c>
      <c r="K13" s="31">
        <f t="shared" si="3"/>
        <v>-3.6161480217222266</v>
      </c>
      <c r="L13" s="84">
        <v>819861473</v>
      </c>
      <c r="M13" s="85">
        <v>844237355</v>
      </c>
      <c r="N13" s="32">
        <f t="shared" si="4"/>
        <v>-1.5577124210104212</v>
      </c>
      <c r="O13" s="31">
        <f t="shared" si="5"/>
        <v>-1.571146185541624</v>
      </c>
      <c r="P13" s="6"/>
      <c r="Q13" s="33"/>
    </row>
    <row r="14" spans="1:17" ht="12.75">
      <c r="A14" s="3"/>
      <c r="B14" s="29" t="s">
        <v>21</v>
      </c>
      <c r="C14" s="63">
        <v>10450000</v>
      </c>
      <c r="D14" s="64">
        <v>19500000</v>
      </c>
      <c r="E14" s="65">
        <f t="shared" si="0"/>
        <v>9050000</v>
      </c>
      <c r="F14" s="63">
        <v>10868000</v>
      </c>
      <c r="G14" s="64">
        <v>10350000</v>
      </c>
      <c r="H14" s="65">
        <f t="shared" si="1"/>
        <v>-518000</v>
      </c>
      <c r="I14" s="65">
        <v>10764000</v>
      </c>
      <c r="J14" s="30">
        <f t="shared" si="2"/>
        <v>86.60287081339713</v>
      </c>
      <c r="K14" s="31">
        <f t="shared" si="3"/>
        <v>-4.766286345233714</v>
      </c>
      <c r="L14" s="84">
        <v>819861473</v>
      </c>
      <c r="M14" s="85">
        <v>844237355</v>
      </c>
      <c r="N14" s="32">
        <f t="shared" si="4"/>
        <v>1.1038450150468286</v>
      </c>
      <c r="O14" s="31">
        <f t="shared" si="5"/>
        <v>-0.06135715233780434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819861473</v>
      </c>
      <c r="M15" s="85">
        <v>844237355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207950772</v>
      </c>
      <c r="D16" s="64">
        <v>229661800</v>
      </c>
      <c r="E16" s="65">
        <f t="shared" si="0"/>
        <v>21711028</v>
      </c>
      <c r="F16" s="63">
        <v>216268803</v>
      </c>
      <c r="G16" s="64">
        <v>237699963</v>
      </c>
      <c r="H16" s="65">
        <f t="shared" si="1"/>
        <v>21431160</v>
      </c>
      <c r="I16" s="65">
        <v>247207962</v>
      </c>
      <c r="J16" s="30">
        <f t="shared" si="2"/>
        <v>10.440465207794468</v>
      </c>
      <c r="K16" s="31">
        <f t="shared" si="3"/>
        <v>9.909501371772054</v>
      </c>
      <c r="L16" s="84">
        <v>819861473</v>
      </c>
      <c r="M16" s="85">
        <v>844237355</v>
      </c>
      <c r="N16" s="32">
        <f t="shared" si="4"/>
        <v>2.6481337048996814</v>
      </c>
      <c r="O16" s="31">
        <f t="shared" si="5"/>
        <v>2.5385230673665227</v>
      </c>
      <c r="P16" s="6"/>
      <c r="Q16" s="33"/>
    </row>
    <row r="17" spans="1:17" ht="12.75">
      <c r="A17" s="3"/>
      <c r="B17" s="29" t="s">
        <v>23</v>
      </c>
      <c r="C17" s="63">
        <v>241201354</v>
      </c>
      <c r="D17" s="64">
        <v>241729780</v>
      </c>
      <c r="E17" s="65">
        <f t="shared" si="0"/>
        <v>528426</v>
      </c>
      <c r="F17" s="63">
        <v>249527447</v>
      </c>
      <c r="G17" s="64">
        <v>242646837</v>
      </c>
      <c r="H17" s="65">
        <f t="shared" si="1"/>
        <v>-6880610</v>
      </c>
      <c r="I17" s="65">
        <v>251827864</v>
      </c>
      <c r="J17" s="42">
        <f t="shared" si="2"/>
        <v>0.21908085972021535</v>
      </c>
      <c r="K17" s="31">
        <f t="shared" si="3"/>
        <v>-2.757456176754776</v>
      </c>
      <c r="L17" s="88">
        <v>819861473</v>
      </c>
      <c r="M17" s="85">
        <v>844237355</v>
      </c>
      <c r="N17" s="32">
        <f t="shared" si="4"/>
        <v>0.06445308352719728</v>
      </c>
      <c r="O17" s="31">
        <f t="shared" si="5"/>
        <v>-0.8150089497046715</v>
      </c>
      <c r="P17" s="6"/>
      <c r="Q17" s="33"/>
    </row>
    <row r="18" spans="1:17" ht="16.5">
      <c r="A18" s="3"/>
      <c r="B18" s="34" t="s">
        <v>24</v>
      </c>
      <c r="C18" s="66">
        <f>SUM(C13:C17)</f>
        <v>801343103</v>
      </c>
      <c r="D18" s="67">
        <v>819861473</v>
      </c>
      <c r="E18" s="68">
        <f t="shared" si="0"/>
        <v>18518370</v>
      </c>
      <c r="F18" s="66">
        <f>SUM(F13:F17)</f>
        <v>843469008</v>
      </c>
      <c r="G18" s="67">
        <v>844237355</v>
      </c>
      <c r="H18" s="68">
        <f t="shared" si="1"/>
        <v>768347</v>
      </c>
      <c r="I18" s="68">
        <v>877503684</v>
      </c>
      <c r="J18" s="43">
        <f t="shared" si="2"/>
        <v>2.3109165013927875</v>
      </c>
      <c r="K18" s="36">
        <f t="shared" si="3"/>
        <v>0.09109368485534207</v>
      </c>
      <c r="L18" s="89">
        <v>819861473</v>
      </c>
      <c r="M18" s="87">
        <v>844237355</v>
      </c>
      <c r="N18" s="37">
        <f t="shared" si="4"/>
        <v>2.258719382463286</v>
      </c>
      <c r="O18" s="36">
        <f t="shared" si="5"/>
        <v>0.09101077978242268</v>
      </c>
      <c r="P18" s="6"/>
      <c r="Q18" s="38"/>
    </row>
    <row r="19" spans="1:17" ht="16.5">
      <c r="A19" s="44"/>
      <c r="B19" s="45" t="s">
        <v>25</v>
      </c>
      <c r="C19" s="72">
        <f>C11-C18</f>
        <v>-10442318</v>
      </c>
      <c r="D19" s="73">
        <v>-14995249</v>
      </c>
      <c r="E19" s="74">
        <f t="shared" si="0"/>
        <v>-4552931</v>
      </c>
      <c r="F19" s="75">
        <f>F11-F18</f>
        <v>-9652324</v>
      </c>
      <c r="G19" s="76">
        <v>8600996</v>
      </c>
      <c r="H19" s="77">
        <f t="shared" si="1"/>
        <v>18253320</v>
      </c>
      <c r="I19" s="77">
        <v>26638511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5000000</v>
      </c>
      <c r="E22" s="65">
        <f t="shared" si="0"/>
        <v>5000000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113936629</v>
      </c>
      <c r="M22" s="85">
        <v>135222630</v>
      </c>
      <c r="N22" s="32">
        <f t="shared" si="4"/>
        <v>4.3884043646753845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47174196</v>
      </c>
      <c r="D23" s="64">
        <v>47271300</v>
      </c>
      <c r="E23" s="65">
        <f t="shared" si="0"/>
        <v>97104</v>
      </c>
      <c r="F23" s="63">
        <v>60732723</v>
      </c>
      <c r="G23" s="64">
        <v>86811152</v>
      </c>
      <c r="H23" s="65">
        <f t="shared" si="1"/>
        <v>26078429</v>
      </c>
      <c r="I23" s="65">
        <v>31189152</v>
      </c>
      <c r="J23" s="30">
        <f t="shared" si="2"/>
        <v>0.2058413459765165</v>
      </c>
      <c r="K23" s="31">
        <f t="shared" si="3"/>
        <v>42.93966697327238</v>
      </c>
      <c r="L23" s="84">
        <v>113936629</v>
      </c>
      <c r="M23" s="85">
        <v>135222630</v>
      </c>
      <c r="N23" s="32">
        <f t="shared" si="4"/>
        <v>0.08522632348548771</v>
      </c>
      <c r="O23" s="31">
        <f t="shared" si="5"/>
        <v>19.285550798708766</v>
      </c>
      <c r="P23" s="6"/>
      <c r="Q23" s="33"/>
    </row>
    <row r="24" spans="1:17" ht="12.75">
      <c r="A24" s="7"/>
      <c r="B24" s="29" t="s">
        <v>29</v>
      </c>
      <c r="C24" s="63">
        <v>40704765</v>
      </c>
      <c r="D24" s="64">
        <v>61665329</v>
      </c>
      <c r="E24" s="65">
        <f t="shared" si="0"/>
        <v>20960564</v>
      </c>
      <c r="F24" s="63">
        <v>44598634</v>
      </c>
      <c r="G24" s="64">
        <v>48411478</v>
      </c>
      <c r="H24" s="65">
        <f t="shared" si="1"/>
        <v>3812844</v>
      </c>
      <c r="I24" s="65">
        <v>63716391</v>
      </c>
      <c r="J24" s="30">
        <f t="shared" si="2"/>
        <v>51.494128512964025</v>
      </c>
      <c r="K24" s="31">
        <f t="shared" si="3"/>
        <v>8.549239422893535</v>
      </c>
      <c r="L24" s="84">
        <v>113936629</v>
      </c>
      <c r="M24" s="85">
        <v>135222630</v>
      </c>
      <c r="N24" s="32">
        <f t="shared" si="4"/>
        <v>18.396686108731547</v>
      </c>
      <c r="O24" s="31">
        <f t="shared" si="5"/>
        <v>2.819678925043833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113936629</v>
      </c>
      <c r="M25" s="85">
        <v>135222630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87878961</v>
      </c>
      <c r="D26" s="67">
        <v>113936629</v>
      </c>
      <c r="E26" s="68">
        <f t="shared" si="0"/>
        <v>26057668</v>
      </c>
      <c r="F26" s="66">
        <f>SUM(F22:F24)</f>
        <v>105331357</v>
      </c>
      <c r="G26" s="67">
        <v>135222630</v>
      </c>
      <c r="H26" s="68">
        <f t="shared" si="1"/>
        <v>29891273</v>
      </c>
      <c r="I26" s="68">
        <v>94905543</v>
      </c>
      <c r="J26" s="43">
        <f t="shared" si="2"/>
        <v>29.651770689460015</v>
      </c>
      <c r="K26" s="36">
        <f t="shared" si="3"/>
        <v>28.37832327556551</v>
      </c>
      <c r="L26" s="89">
        <v>113936629</v>
      </c>
      <c r="M26" s="87">
        <v>135222630</v>
      </c>
      <c r="N26" s="37">
        <f t="shared" si="4"/>
        <v>22.87031679689242</v>
      </c>
      <c r="O26" s="36">
        <f t="shared" si="5"/>
        <v>22.1052297237526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11847609</v>
      </c>
      <c r="D28" s="64">
        <v>4643913</v>
      </c>
      <c r="E28" s="65">
        <f t="shared" si="0"/>
        <v>-7203696</v>
      </c>
      <c r="F28" s="63">
        <v>28458196</v>
      </c>
      <c r="G28" s="64">
        <v>5384783</v>
      </c>
      <c r="H28" s="65">
        <f t="shared" si="1"/>
        <v>-23073413</v>
      </c>
      <c r="I28" s="65">
        <v>2344783</v>
      </c>
      <c r="J28" s="30">
        <f t="shared" si="2"/>
        <v>-60.80295188674778</v>
      </c>
      <c r="K28" s="31">
        <f t="shared" si="3"/>
        <v>-81.07827003510694</v>
      </c>
      <c r="L28" s="84">
        <v>113936629</v>
      </c>
      <c r="M28" s="85">
        <v>135222630</v>
      </c>
      <c r="N28" s="32">
        <f t="shared" si="4"/>
        <v>-6.322546193638921</v>
      </c>
      <c r="O28" s="31">
        <f t="shared" si="5"/>
        <v>-17.063277796031624</v>
      </c>
      <c r="P28" s="6"/>
      <c r="Q28" s="33"/>
    </row>
    <row r="29" spans="1:17" ht="12.75">
      <c r="A29" s="7"/>
      <c r="B29" s="29" t="s">
        <v>33</v>
      </c>
      <c r="C29" s="63">
        <v>20547153</v>
      </c>
      <c r="D29" s="64">
        <v>15617391</v>
      </c>
      <c r="E29" s="65">
        <f t="shared" si="0"/>
        <v>-4929762</v>
      </c>
      <c r="F29" s="63">
        <v>24086251</v>
      </c>
      <c r="G29" s="64">
        <v>49757917</v>
      </c>
      <c r="H29" s="65">
        <f t="shared" si="1"/>
        <v>25671666</v>
      </c>
      <c r="I29" s="65">
        <v>25804107</v>
      </c>
      <c r="J29" s="30">
        <f t="shared" si="2"/>
        <v>-23.99243340427747</v>
      </c>
      <c r="K29" s="31">
        <f t="shared" si="3"/>
        <v>106.58224063180278</v>
      </c>
      <c r="L29" s="84">
        <v>113936629</v>
      </c>
      <c r="M29" s="85">
        <v>135222630</v>
      </c>
      <c r="N29" s="32">
        <f t="shared" si="4"/>
        <v>-4.32675781552217</v>
      </c>
      <c r="O29" s="31">
        <f t="shared" si="5"/>
        <v>18.98474094166043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113936629</v>
      </c>
      <c r="M30" s="85">
        <v>135222630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22383479</v>
      </c>
      <c r="D31" s="64">
        <v>10160304</v>
      </c>
      <c r="E31" s="65">
        <f t="shared" si="0"/>
        <v>-12223175</v>
      </c>
      <c r="F31" s="63">
        <v>16699392</v>
      </c>
      <c r="G31" s="64">
        <v>9252174</v>
      </c>
      <c r="H31" s="65">
        <f t="shared" si="1"/>
        <v>-7447218</v>
      </c>
      <c r="I31" s="65">
        <v>11495935</v>
      </c>
      <c r="J31" s="30">
        <f t="shared" si="2"/>
        <v>-54.60802138934703</v>
      </c>
      <c r="K31" s="31">
        <f t="shared" si="3"/>
        <v>-44.59574336598602</v>
      </c>
      <c r="L31" s="84">
        <v>113936629</v>
      </c>
      <c r="M31" s="85">
        <v>135222630</v>
      </c>
      <c r="N31" s="32">
        <f t="shared" si="4"/>
        <v>-10.728046904038209</v>
      </c>
      <c r="O31" s="31">
        <f t="shared" si="5"/>
        <v>-5.507375503641661</v>
      </c>
      <c r="P31" s="6"/>
      <c r="Q31" s="33"/>
    </row>
    <row r="32" spans="1:17" ht="12.75">
      <c r="A32" s="7"/>
      <c r="B32" s="29" t="s">
        <v>36</v>
      </c>
      <c r="C32" s="63">
        <v>33100720</v>
      </c>
      <c r="D32" s="64">
        <v>83515021</v>
      </c>
      <c r="E32" s="65">
        <f t="shared" si="0"/>
        <v>50414301</v>
      </c>
      <c r="F32" s="63">
        <v>36087518</v>
      </c>
      <c r="G32" s="64">
        <v>70827756</v>
      </c>
      <c r="H32" s="65">
        <f t="shared" si="1"/>
        <v>34740238</v>
      </c>
      <c r="I32" s="65">
        <v>55260718</v>
      </c>
      <c r="J32" s="30">
        <f t="shared" si="2"/>
        <v>152.30575347001516</v>
      </c>
      <c r="K32" s="31">
        <f t="shared" si="3"/>
        <v>96.26663158159006</v>
      </c>
      <c r="L32" s="84">
        <v>113936629</v>
      </c>
      <c r="M32" s="85">
        <v>135222630</v>
      </c>
      <c r="N32" s="32">
        <f t="shared" si="4"/>
        <v>44.24766771009172</v>
      </c>
      <c r="O32" s="31">
        <f t="shared" si="5"/>
        <v>25.691142081765456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87878961</v>
      </c>
      <c r="D33" s="82">
        <v>113936629</v>
      </c>
      <c r="E33" s="83">
        <f t="shared" si="0"/>
        <v>26057668</v>
      </c>
      <c r="F33" s="81">
        <f>SUM(F28:F32)</f>
        <v>105331357</v>
      </c>
      <c r="G33" s="82">
        <v>135222630</v>
      </c>
      <c r="H33" s="83">
        <f t="shared" si="1"/>
        <v>29891273</v>
      </c>
      <c r="I33" s="83">
        <v>94905543</v>
      </c>
      <c r="J33" s="58">
        <f t="shared" si="2"/>
        <v>29.651770689460015</v>
      </c>
      <c r="K33" s="59">
        <f t="shared" si="3"/>
        <v>28.37832327556551</v>
      </c>
      <c r="L33" s="96">
        <v>113936629</v>
      </c>
      <c r="M33" s="97">
        <v>135222630</v>
      </c>
      <c r="N33" s="60">
        <f t="shared" si="4"/>
        <v>22.87031679689242</v>
      </c>
      <c r="O33" s="59">
        <f t="shared" si="5"/>
        <v>22.1052297237526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81750000</v>
      </c>
      <c r="M8" s="85">
        <v>83022000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81750000</v>
      </c>
      <c r="M9" s="85">
        <v>83022000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76603000</v>
      </c>
      <c r="D10" s="64">
        <v>81750000</v>
      </c>
      <c r="E10" s="65">
        <f aca="true" t="shared" si="0" ref="E10:E33">($D10-$C10)</f>
        <v>5147000</v>
      </c>
      <c r="F10" s="63">
        <v>79493000</v>
      </c>
      <c r="G10" s="64">
        <v>83022000</v>
      </c>
      <c r="H10" s="65">
        <f aca="true" t="shared" si="1" ref="H10:H33">($G10-$F10)</f>
        <v>3529000</v>
      </c>
      <c r="I10" s="65">
        <v>85742000</v>
      </c>
      <c r="J10" s="30">
        <f aca="true" t="shared" si="2" ref="J10:J33">IF($C10=0,0,($E10/$C10)*100)</f>
        <v>6.719058000339412</v>
      </c>
      <c r="K10" s="31">
        <f aca="true" t="shared" si="3" ref="K10:K33">IF($F10=0,0,($H10/$F10)*100)</f>
        <v>4.439384599901878</v>
      </c>
      <c r="L10" s="84">
        <v>81750000</v>
      </c>
      <c r="M10" s="85">
        <v>83022000</v>
      </c>
      <c r="N10" s="32">
        <f aca="true" t="shared" si="4" ref="N10:N33">IF($L10=0,0,($E10/$L10)*100)</f>
        <v>6.296024464831803</v>
      </c>
      <c r="O10" s="31">
        <f aca="true" t="shared" si="5" ref="O10:O33">IF($M10=0,0,($H10/$M10)*100)</f>
        <v>4.250680542506805</v>
      </c>
      <c r="P10" s="6"/>
      <c r="Q10" s="33"/>
    </row>
    <row r="11" spans="1:17" ht="16.5">
      <c r="A11" s="7"/>
      <c r="B11" s="34" t="s">
        <v>18</v>
      </c>
      <c r="C11" s="66">
        <f>SUM(C8:C10)</f>
        <v>76603000</v>
      </c>
      <c r="D11" s="67">
        <v>81750000</v>
      </c>
      <c r="E11" s="68">
        <f t="shared" si="0"/>
        <v>5147000</v>
      </c>
      <c r="F11" s="66">
        <f>SUM(F8:F10)</f>
        <v>79493000</v>
      </c>
      <c r="G11" s="67">
        <v>83022000</v>
      </c>
      <c r="H11" s="68">
        <f t="shared" si="1"/>
        <v>3529000</v>
      </c>
      <c r="I11" s="68">
        <v>85742000</v>
      </c>
      <c r="J11" s="35">
        <f t="shared" si="2"/>
        <v>6.719058000339412</v>
      </c>
      <c r="K11" s="36">
        <f t="shared" si="3"/>
        <v>4.439384599901878</v>
      </c>
      <c r="L11" s="86">
        <v>81750000</v>
      </c>
      <c r="M11" s="87">
        <v>83022000</v>
      </c>
      <c r="N11" s="37">
        <f t="shared" si="4"/>
        <v>6.296024464831803</v>
      </c>
      <c r="O11" s="36">
        <f t="shared" si="5"/>
        <v>4.250680542506805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59092915</v>
      </c>
      <c r="D13" s="64">
        <v>53633322</v>
      </c>
      <c r="E13" s="65">
        <f t="shared" si="0"/>
        <v>-5459593</v>
      </c>
      <c r="F13" s="63">
        <v>62742958</v>
      </c>
      <c r="G13" s="64">
        <v>56666708</v>
      </c>
      <c r="H13" s="65">
        <f t="shared" si="1"/>
        <v>-6076250</v>
      </c>
      <c r="I13" s="65">
        <v>59858712</v>
      </c>
      <c r="J13" s="30">
        <f t="shared" si="2"/>
        <v>-9.238997602335237</v>
      </c>
      <c r="K13" s="31">
        <f t="shared" si="3"/>
        <v>-9.684353740542484</v>
      </c>
      <c r="L13" s="84">
        <v>80559331</v>
      </c>
      <c r="M13" s="85">
        <v>82018521</v>
      </c>
      <c r="N13" s="32">
        <f t="shared" si="4"/>
        <v>-6.777108166402226</v>
      </c>
      <c r="O13" s="31">
        <f t="shared" si="5"/>
        <v>-7.408387673803579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25000</v>
      </c>
      <c r="E14" s="65">
        <f t="shared" si="0"/>
        <v>25000</v>
      </c>
      <c r="F14" s="63">
        <v>0</v>
      </c>
      <c r="G14" s="64">
        <v>20000</v>
      </c>
      <c r="H14" s="65">
        <f t="shared" si="1"/>
        <v>20000</v>
      </c>
      <c r="I14" s="65">
        <v>10000</v>
      </c>
      <c r="J14" s="30">
        <f t="shared" si="2"/>
        <v>0</v>
      </c>
      <c r="K14" s="31">
        <f t="shared" si="3"/>
        <v>0</v>
      </c>
      <c r="L14" s="84">
        <v>80559331</v>
      </c>
      <c r="M14" s="85">
        <v>82018521</v>
      </c>
      <c r="N14" s="32">
        <f t="shared" si="4"/>
        <v>0.031033028315490853</v>
      </c>
      <c r="O14" s="31">
        <f t="shared" si="5"/>
        <v>0.02438473622317574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80559331</v>
      </c>
      <c r="M15" s="85">
        <v>82018521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80559331</v>
      </c>
      <c r="M16" s="85">
        <v>82018521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25190953</v>
      </c>
      <c r="D17" s="64">
        <v>26901009</v>
      </c>
      <c r="E17" s="65">
        <f t="shared" si="0"/>
        <v>1710056</v>
      </c>
      <c r="F17" s="63">
        <v>26447657</v>
      </c>
      <c r="G17" s="64">
        <v>25331813</v>
      </c>
      <c r="H17" s="65">
        <f t="shared" si="1"/>
        <v>-1115844</v>
      </c>
      <c r="I17" s="65">
        <v>26418410</v>
      </c>
      <c r="J17" s="42">
        <f t="shared" si="2"/>
        <v>6.788373587930556</v>
      </c>
      <c r="K17" s="31">
        <f t="shared" si="3"/>
        <v>-4.219065605698077</v>
      </c>
      <c r="L17" s="88">
        <v>80559331</v>
      </c>
      <c r="M17" s="85">
        <v>82018521</v>
      </c>
      <c r="N17" s="32">
        <f t="shared" si="4"/>
        <v>2.1227286507630008</v>
      </c>
      <c r="O17" s="31">
        <f t="shared" si="5"/>
        <v>-1.3604780803106655</v>
      </c>
      <c r="P17" s="6"/>
      <c r="Q17" s="33"/>
    </row>
    <row r="18" spans="1:17" ht="16.5">
      <c r="A18" s="3"/>
      <c r="B18" s="34" t="s">
        <v>24</v>
      </c>
      <c r="C18" s="66">
        <f>SUM(C13:C17)</f>
        <v>84283868</v>
      </c>
      <c r="D18" s="67">
        <v>80559331</v>
      </c>
      <c r="E18" s="68">
        <f t="shared" si="0"/>
        <v>-3724537</v>
      </c>
      <c r="F18" s="66">
        <f>SUM(F13:F17)</f>
        <v>89190615</v>
      </c>
      <c r="G18" s="67">
        <v>82018521</v>
      </c>
      <c r="H18" s="68">
        <f t="shared" si="1"/>
        <v>-7172094</v>
      </c>
      <c r="I18" s="68">
        <v>86287122</v>
      </c>
      <c r="J18" s="43">
        <f t="shared" si="2"/>
        <v>-4.419039002813682</v>
      </c>
      <c r="K18" s="36">
        <f t="shared" si="3"/>
        <v>-8.041310175964142</v>
      </c>
      <c r="L18" s="89">
        <v>80559331</v>
      </c>
      <c r="M18" s="87">
        <v>82018521</v>
      </c>
      <c r="N18" s="37">
        <f t="shared" si="4"/>
        <v>-4.623346487323734</v>
      </c>
      <c r="O18" s="36">
        <f t="shared" si="5"/>
        <v>-8.744481017891069</v>
      </c>
      <c r="P18" s="6"/>
      <c r="Q18" s="38"/>
    </row>
    <row r="19" spans="1:17" ht="16.5">
      <c r="A19" s="44"/>
      <c r="B19" s="45" t="s">
        <v>25</v>
      </c>
      <c r="C19" s="72">
        <f>C11-C18</f>
        <v>-7680868</v>
      </c>
      <c r="D19" s="73">
        <v>1190669</v>
      </c>
      <c r="E19" s="74">
        <f t="shared" si="0"/>
        <v>8871537</v>
      </c>
      <c r="F19" s="75">
        <f>F11-F18</f>
        <v>-9697615</v>
      </c>
      <c r="G19" s="76">
        <v>1003479</v>
      </c>
      <c r="H19" s="77">
        <f t="shared" si="1"/>
        <v>10701094</v>
      </c>
      <c r="I19" s="77">
        <v>-545122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1820000</v>
      </c>
      <c r="M22" s="85">
        <v>1110000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700000</v>
      </c>
      <c r="D23" s="64">
        <v>1070000</v>
      </c>
      <c r="E23" s="65">
        <f t="shared" si="0"/>
        <v>370000</v>
      </c>
      <c r="F23" s="63">
        <v>200000</v>
      </c>
      <c r="G23" s="64">
        <v>360000</v>
      </c>
      <c r="H23" s="65">
        <f t="shared" si="1"/>
        <v>160000</v>
      </c>
      <c r="I23" s="65">
        <v>350000</v>
      </c>
      <c r="J23" s="30">
        <f t="shared" si="2"/>
        <v>52.85714285714286</v>
      </c>
      <c r="K23" s="31">
        <f t="shared" si="3"/>
        <v>80</v>
      </c>
      <c r="L23" s="84">
        <v>1820000</v>
      </c>
      <c r="M23" s="85">
        <v>1110000</v>
      </c>
      <c r="N23" s="32">
        <f t="shared" si="4"/>
        <v>20.32967032967033</v>
      </c>
      <c r="O23" s="31">
        <f t="shared" si="5"/>
        <v>14.414414414414415</v>
      </c>
      <c r="P23" s="6"/>
      <c r="Q23" s="33"/>
    </row>
    <row r="24" spans="1:17" ht="12.75">
      <c r="A24" s="7"/>
      <c r="B24" s="29" t="s">
        <v>29</v>
      </c>
      <c r="C24" s="63">
        <v>739400</v>
      </c>
      <c r="D24" s="64">
        <v>750000</v>
      </c>
      <c r="E24" s="65">
        <f t="shared" si="0"/>
        <v>10600</v>
      </c>
      <c r="F24" s="63">
        <v>739400</v>
      </c>
      <c r="G24" s="64">
        <v>750000</v>
      </c>
      <c r="H24" s="65">
        <f t="shared" si="1"/>
        <v>10600</v>
      </c>
      <c r="I24" s="65">
        <v>750000</v>
      </c>
      <c r="J24" s="30">
        <f t="shared" si="2"/>
        <v>1.433594806599946</v>
      </c>
      <c r="K24" s="31">
        <f t="shared" si="3"/>
        <v>1.433594806599946</v>
      </c>
      <c r="L24" s="84">
        <v>1820000</v>
      </c>
      <c r="M24" s="85">
        <v>1110000</v>
      </c>
      <c r="N24" s="32">
        <f t="shared" si="4"/>
        <v>0.5824175824175823</v>
      </c>
      <c r="O24" s="31">
        <f t="shared" si="5"/>
        <v>0.954954954954955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1820000</v>
      </c>
      <c r="M25" s="85">
        <v>1110000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1439400</v>
      </c>
      <c r="D26" s="67">
        <v>1820000</v>
      </c>
      <c r="E26" s="68">
        <f t="shared" si="0"/>
        <v>380600</v>
      </c>
      <c r="F26" s="66">
        <f>SUM(F22:F24)</f>
        <v>939400</v>
      </c>
      <c r="G26" s="67">
        <v>1110000</v>
      </c>
      <c r="H26" s="68">
        <f t="shared" si="1"/>
        <v>170600</v>
      </c>
      <c r="I26" s="68">
        <v>1100000</v>
      </c>
      <c r="J26" s="43">
        <f t="shared" si="2"/>
        <v>26.44157287758788</v>
      </c>
      <c r="K26" s="36">
        <f t="shared" si="3"/>
        <v>18.16052799659357</v>
      </c>
      <c r="L26" s="89">
        <v>1820000</v>
      </c>
      <c r="M26" s="87">
        <v>1110000</v>
      </c>
      <c r="N26" s="37">
        <f t="shared" si="4"/>
        <v>20.912087912087912</v>
      </c>
      <c r="O26" s="36">
        <f t="shared" si="5"/>
        <v>15.369369369369371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1820000</v>
      </c>
      <c r="M28" s="85">
        <v>1110000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1820000</v>
      </c>
      <c r="M29" s="85">
        <v>1110000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1820000</v>
      </c>
      <c r="M30" s="85">
        <v>1110000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1820000</v>
      </c>
      <c r="M31" s="85">
        <v>1110000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1439400</v>
      </c>
      <c r="D32" s="64">
        <v>1820000</v>
      </c>
      <c r="E32" s="65">
        <f t="shared" si="0"/>
        <v>380600</v>
      </c>
      <c r="F32" s="63">
        <v>939400</v>
      </c>
      <c r="G32" s="64">
        <v>1110000</v>
      </c>
      <c r="H32" s="65">
        <f t="shared" si="1"/>
        <v>170600</v>
      </c>
      <c r="I32" s="65">
        <v>1100000</v>
      </c>
      <c r="J32" s="30">
        <f t="shared" si="2"/>
        <v>26.44157287758788</v>
      </c>
      <c r="K32" s="31">
        <f t="shared" si="3"/>
        <v>18.16052799659357</v>
      </c>
      <c r="L32" s="84">
        <v>1820000</v>
      </c>
      <c r="M32" s="85">
        <v>1110000</v>
      </c>
      <c r="N32" s="32">
        <f t="shared" si="4"/>
        <v>20.912087912087912</v>
      </c>
      <c r="O32" s="31">
        <f t="shared" si="5"/>
        <v>15.369369369369371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1439400</v>
      </c>
      <c r="D33" s="82">
        <v>1820000</v>
      </c>
      <c r="E33" s="83">
        <f t="shared" si="0"/>
        <v>380600</v>
      </c>
      <c r="F33" s="81">
        <f>SUM(F28:F32)</f>
        <v>939400</v>
      </c>
      <c r="G33" s="82">
        <v>1110000</v>
      </c>
      <c r="H33" s="83">
        <f t="shared" si="1"/>
        <v>170600</v>
      </c>
      <c r="I33" s="83">
        <v>1100000</v>
      </c>
      <c r="J33" s="58">
        <f t="shared" si="2"/>
        <v>26.44157287758788</v>
      </c>
      <c r="K33" s="59">
        <f t="shared" si="3"/>
        <v>18.16052799659357</v>
      </c>
      <c r="L33" s="96">
        <v>1820000</v>
      </c>
      <c r="M33" s="97">
        <v>1110000</v>
      </c>
      <c r="N33" s="60">
        <f t="shared" si="4"/>
        <v>20.912087912087912</v>
      </c>
      <c r="O33" s="59">
        <f t="shared" si="5"/>
        <v>15.369369369369371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625993862</v>
      </c>
      <c r="D8" s="64">
        <v>584107613</v>
      </c>
      <c r="E8" s="65">
        <f>($D8-$C8)</f>
        <v>-41886249</v>
      </c>
      <c r="F8" s="63">
        <v>674739377</v>
      </c>
      <c r="G8" s="64">
        <v>628700370</v>
      </c>
      <c r="H8" s="65">
        <f>($G8-$F8)</f>
        <v>-46039007</v>
      </c>
      <c r="I8" s="65">
        <v>672297434</v>
      </c>
      <c r="J8" s="30">
        <f>IF($C8=0,0,($E8/$C8)*100)</f>
        <v>-6.6911596970259115</v>
      </c>
      <c r="K8" s="31">
        <f>IF($F8=0,0,($H8/$F8)*100)</f>
        <v>-6.82322813360869</v>
      </c>
      <c r="L8" s="84">
        <v>2212561218</v>
      </c>
      <c r="M8" s="85">
        <v>2347999810</v>
      </c>
      <c r="N8" s="32">
        <f>IF($L8=0,0,($E8/$L8)*100)</f>
        <v>-1.8931114158216256</v>
      </c>
      <c r="O8" s="31">
        <f>IF($M8=0,0,($H8/$M8)*100)</f>
        <v>-1.9607755845602048</v>
      </c>
      <c r="P8" s="6"/>
      <c r="Q8" s="33"/>
    </row>
    <row r="9" spans="1:17" ht="12.75">
      <c r="A9" s="3"/>
      <c r="B9" s="29" t="s">
        <v>16</v>
      </c>
      <c r="C9" s="63">
        <v>1254880322</v>
      </c>
      <c r="D9" s="64">
        <v>1170018205</v>
      </c>
      <c r="E9" s="65">
        <f>($D9-$C9)</f>
        <v>-84862117</v>
      </c>
      <c r="F9" s="63">
        <v>1328018931</v>
      </c>
      <c r="G9" s="64">
        <v>1238828082</v>
      </c>
      <c r="H9" s="65">
        <f>($G9-$F9)</f>
        <v>-89190849</v>
      </c>
      <c r="I9" s="65">
        <v>1326790167</v>
      </c>
      <c r="J9" s="30">
        <f>IF($C9=0,0,($E9/$C9)*100)</f>
        <v>-6.762566558119955</v>
      </c>
      <c r="K9" s="31">
        <f>IF($F9=0,0,($H9/$F9)*100)</f>
        <v>-6.716082648975432</v>
      </c>
      <c r="L9" s="84">
        <v>2212561218</v>
      </c>
      <c r="M9" s="85">
        <v>2347999810</v>
      </c>
      <c r="N9" s="32">
        <f>IF($L9=0,0,($E9/$L9)*100)</f>
        <v>-3.835469785405956</v>
      </c>
      <c r="O9" s="31">
        <f>IF($M9=0,0,($H9/$M9)*100)</f>
        <v>-3.7985884249283646</v>
      </c>
      <c r="P9" s="6"/>
      <c r="Q9" s="33"/>
    </row>
    <row r="10" spans="1:17" ht="12.75">
      <c r="A10" s="3"/>
      <c r="B10" s="29" t="s">
        <v>17</v>
      </c>
      <c r="C10" s="63">
        <v>447664159</v>
      </c>
      <c r="D10" s="64">
        <v>458435400</v>
      </c>
      <c r="E10" s="65">
        <f aca="true" t="shared" si="0" ref="E10:E33">($D10-$C10)</f>
        <v>10771241</v>
      </c>
      <c r="F10" s="63">
        <v>465511413</v>
      </c>
      <c r="G10" s="64">
        <v>480471358</v>
      </c>
      <c r="H10" s="65">
        <f aca="true" t="shared" si="1" ref="H10:H33">($G10-$F10)</f>
        <v>14959945</v>
      </c>
      <c r="I10" s="65">
        <v>499290631</v>
      </c>
      <c r="J10" s="30">
        <f aca="true" t="shared" si="2" ref="J10:J33">IF($C10=0,0,($E10/$C10)*100)</f>
        <v>2.406098586060806</v>
      </c>
      <c r="K10" s="31">
        <f aca="true" t="shared" si="3" ref="K10:K33">IF($F10=0,0,($H10/$F10)*100)</f>
        <v>3.213658050527754</v>
      </c>
      <c r="L10" s="84">
        <v>2212561218</v>
      </c>
      <c r="M10" s="85">
        <v>2347999810</v>
      </c>
      <c r="N10" s="32">
        <f aca="true" t="shared" si="4" ref="N10:N33">IF($L10=0,0,($E10/$L10)*100)</f>
        <v>0.48682228145246287</v>
      </c>
      <c r="O10" s="31">
        <f aca="true" t="shared" si="5" ref="O10:O33">IF($M10=0,0,($H10/$M10)*100)</f>
        <v>0.6371356989164322</v>
      </c>
      <c r="P10" s="6"/>
      <c r="Q10" s="33"/>
    </row>
    <row r="11" spans="1:17" ht="16.5">
      <c r="A11" s="7"/>
      <c r="B11" s="34" t="s">
        <v>18</v>
      </c>
      <c r="C11" s="66">
        <f>SUM(C8:C10)</f>
        <v>2328538343</v>
      </c>
      <c r="D11" s="67">
        <v>2212561218</v>
      </c>
      <c r="E11" s="68">
        <f t="shared" si="0"/>
        <v>-115977125</v>
      </c>
      <c r="F11" s="66">
        <f>SUM(F8:F10)</f>
        <v>2468269721</v>
      </c>
      <c r="G11" s="67">
        <v>2347999810</v>
      </c>
      <c r="H11" s="68">
        <f t="shared" si="1"/>
        <v>-120269911</v>
      </c>
      <c r="I11" s="68">
        <v>2498378232</v>
      </c>
      <c r="J11" s="35">
        <f t="shared" si="2"/>
        <v>-4.980683498240338</v>
      </c>
      <c r="K11" s="36">
        <f t="shared" si="3"/>
        <v>-4.872640537488488</v>
      </c>
      <c r="L11" s="86">
        <v>2212561218</v>
      </c>
      <c r="M11" s="87">
        <v>2347999810</v>
      </c>
      <c r="N11" s="37">
        <f t="shared" si="4"/>
        <v>-5.241758919775118</v>
      </c>
      <c r="O11" s="36">
        <f t="shared" si="5"/>
        <v>-5.122228310572138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818205160</v>
      </c>
      <c r="D13" s="64">
        <v>814281382</v>
      </c>
      <c r="E13" s="65">
        <f t="shared" si="0"/>
        <v>-3923778</v>
      </c>
      <c r="F13" s="63">
        <v>864257900</v>
      </c>
      <c r="G13" s="64">
        <v>868720804</v>
      </c>
      <c r="H13" s="65">
        <f t="shared" si="1"/>
        <v>4462904</v>
      </c>
      <c r="I13" s="65">
        <v>917868312</v>
      </c>
      <c r="J13" s="30">
        <f t="shared" si="2"/>
        <v>-0.47955918537595144</v>
      </c>
      <c r="K13" s="31">
        <f t="shared" si="3"/>
        <v>0.516385676081179</v>
      </c>
      <c r="L13" s="84">
        <v>2193027524</v>
      </c>
      <c r="M13" s="85">
        <v>2327265831</v>
      </c>
      <c r="N13" s="32">
        <f t="shared" si="4"/>
        <v>-0.17892059981277278</v>
      </c>
      <c r="O13" s="31">
        <f t="shared" si="5"/>
        <v>0.19176597449902577</v>
      </c>
      <c r="P13" s="6"/>
      <c r="Q13" s="33"/>
    </row>
    <row r="14" spans="1:17" ht="12.75">
      <c r="A14" s="3"/>
      <c r="B14" s="29" t="s">
        <v>21</v>
      </c>
      <c r="C14" s="63">
        <v>240800000</v>
      </c>
      <c r="D14" s="64">
        <v>249000000</v>
      </c>
      <c r="E14" s="65">
        <f t="shared" si="0"/>
        <v>8200000</v>
      </c>
      <c r="F14" s="63">
        <v>259984000</v>
      </c>
      <c r="G14" s="64">
        <v>264200000</v>
      </c>
      <c r="H14" s="65">
        <f t="shared" si="1"/>
        <v>4216000</v>
      </c>
      <c r="I14" s="65">
        <v>276816000</v>
      </c>
      <c r="J14" s="30">
        <f t="shared" si="2"/>
        <v>3.4053156146179404</v>
      </c>
      <c r="K14" s="31">
        <f t="shared" si="3"/>
        <v>1.6216382546618253</v>
      </c>
      <c r="L14" s="84">
        <v>2193027524</v>
      </c>
      <c r="M14" s="85">
        <v>2327265831</v>
      </c>
      <c r="N14" s="32">
        <f t="shared" si="4"/>
        <v>0.37391231574893813</v>
      </c>
      <c r="O14" s="31">
        <f t="shared" si="5"/>
        <v>0.18115678681143324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2193027524</v>
      </c>
      <c r="M15" s="85">
        <v>2327265831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669370000</v>
      </c>
      <c r="D16" s="64">
        <v>672500000</v>
      </c>
      <c r="E16" s="65">
        <f t="shared" si="0"/>
        <v>3130000</v>
      </c>
      <c r="F16" s="63">
        <v>709325240</v>
      </c>
      <c r="G16" s="64">
        <v>712750000</v>
      </c>
      <c r="H16" s="65">
        <f t="shared" si="1"/>
        <v>3424760</v>
      </c>
      <c r="I16" s="65">
        <v>772190000</v>
      </c>
      <c r="J16" s="30">
        <f t="shared" si="2"/>
        <v>0.467603866322064</v>
      </c>
      <c r="K16" s="31">
        <f t="shared" si="3"/>
        <v>0.4828194186350961</v>
      </c>
      <c r="L16" s="84">
        <v>2193027524</v>
      </c>
      <c r="M16" s="85">
        <v>2327265831</v>
      </c>
      <c r="N16" s="32">
        <f t="shared" si="4"/>
        <v>0.14272506686514344</v>
      </c>
      <c r="O16" s="31">
        <f t="shared" si="5"/>
        <v>0.14715809231506738</v>
      </c>
      <c r="P16" s="6"/>
      <c r="Q16" s="33"/>
    </row>
    <row r="17" spans="1:17" ht="12.75">
      <c r="A17" s="3"/>
      <c r="B17" s="29" t="s">
        <v>23</v>
      </c>
      <c r="C17" s="63">
        <v>590630752</v>
      </c>
      <c r="D17" s="64">
        <v>457246142</v>
      </c>
      <c r="E17" s="65">
        <f t="shared" si="0"/>
        <v>-133384610</v>
      </c>
      <c r="F17" s="63">
        <v>623970028</v>
      </c>
      <c r="G17" s="64">
        <v>481595027</v>
      </c>
      <c r="H17" s="65">
        <f t="shared" si="1"/>
        <v>-142375001</v>
      </c>
      <c r="I17" s="65">
        <v>504417121</v>
      </c>
      <c r="J17" s="42">
        <f t="shared" si="2"/>
        <v>-22.583417735756502</v>
      </c>
      <c r="K17" s="31">
        <f t="shared" si="3"/>
        <v>-22.81760254676848</v>
      </c>
      <c r="L17" s="88">
        <v>2193027524</v>
      </c>
      <c r="M17" s="85">
        <v>2327265831</v>
      </c>
      <c r="N17" s="32">
        <f t="shared" si="4"/>
        <v>-6.082213220776704</v>
      </c>
      <c r="O17" s="31">
        <f t="shared" si="5"/>
        <v>-6.11769395242756</v>
      </c>
      <c r="P17" s="6"/>
      <c r="Q17" s="33"/>
    </row>
    <row r="18" spans="1:17" ht="16.5">
      <c r="A18" s="3"/>
      <c r="B18" s="34" t="s">
        <v>24</v>
      </c>
      <c r="C18" s="66">
        <f>SUM(C13:C17)</f>
        <v>2319005912</v>
      </c>
      <c r="D18" s="67">
        <v>2193027524</v>
      </c>
      <c r="E18" s="68">
        <f t="shared" si="0"/>
        <v>-125978388</v>
      </c>
      <c r="F18" s="66">
        <f>SUM(F13:F17)</f>
        <v>2457537168</v>
      </c>
      <c r="G18" s="67">
        <v>2327265831</v>
      </c>
      <c r="H18" s="68">
        <f t="shared" si="1"/>
        <v>-130271337</v>
      </c>
      <c r="I18" s="68">
        <v>2471291433</v>
      </c>
      <c r="J18" s="43">
        <f t="shared" si="2"/>
        <v>-5.432430652639061</v>
      </c>
      <c r="K18" s="36">
        <f t="shared" si="3"/>
        <v>-5.300889797162978</v>
      </c>
      <c r="L18" s="89">
        <v>2193027524</v>
      </c>
      <c r="M18" s="87">
        <v>2327265831</v>
      </c>
      <c r="N18" s="37">
        <f t="shared" si="4"/>
        <v>-5.744496437975395</v>
      </c>
      <c r="O18" s="36">
        <f t="shared" si="5"/>
        <v>-5.597613098802034</v>
      </c>
      <c r="P18" s="6"/>
      <c r="Q18" s="38"/>
    </row>
    <row r="19" spans="1:17" ht="16.5">
      <c r="A19" s="44"/>
      <c r="B19" s="45" t="s">
        <v>25</v>
      </c>
      <c r="C19" s="72">
        <f>C11-C18</f>
        <v>9532431</v>
      </c>
      <c r="D19" s="73">
        <v>19533694</v>
      </c>
      <c r="E19" s="74">
        <f t="shared" si="0"/>
        <v>10001263</v>
      </c>
      <c r="F19" s="75">
        <f>F11-F18</f>
        <v>10732553</v>
      </c>
      <c r="G19" s="76">
        <v>20733979</v>
      </c>
      <c r="H19" s="77">
        <f t="shared" si="1"/>
        <v>10001426</v>
      </c>
      <c r="I19" s="77">
        <v>27086799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154456000</v>
      </c>
      <c r="M22" s="85">
        <v>155489000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27000000</v>
      </c>
      <c r="D23" s="64">
        <v>23500000</v>
      </c>
      <c r="E23" s="65">
        <f t="shared" si="0"/>
        <v>-3500000</v>
      </c>
      <c r="F23" s="63">
        <v>41000000</v>
      </c>
      <c r="G23" s="64">
        <v>15000000</v>
      </c>
      <c r="H23" s="65">
        <f t="shared" si="1"/>
        <v>-26000000</v>
      </c>
      <c r="I23" s="65">
        <v>24000000</v>
      </c>
      <c r="J23" s="30">
        <f t="shared" si="2"/>
        <v>-12.962962962962962</v>
      </c>
      <c r="K23" s="31">
        <f t="shared" si="3"/>
        <v>-63.41463414634146</v>
      </c>
      <c r="L23" s="84">
        <v>154456000</v>
      </c>
      <c r="M23" s="85">
        <v>155489000</v>
      </c>
      <c r="N23" s="32">
        <f t="shared" si="4"/>
        <v>-2.2660175066038226</v>
      </c>
      <c r="O23" s="31">
        <f t="shared" si="5"/>
        <v>-16.721440101872158</v>
      </c>
      <c r="P23" s="6"/>
      <c r="Q23" s="33"/>
    </row>
    <row r="24" spans="1:17" ht="12.75">
      <c r="A24" s="7"/>
      <c r="B24" s="29" t="s">
        <v>29</v>
      </c>
      <c r="C24" s="63">
        <v>153497000</v>
      </c>
      <c r="D24" s="64">
        <v>130956000</v>
      </c>
      <c r="E24" s="65">
        <f t="shared" si="0"/>
        <v>-22541000</v>
      </c>
      <c r="F24" s="63">
        <v>168266000</v>
      </c>
      <c r="G24" s="64">
        <v>140489000</v>
      </c>
      <c r="H24" s="65">
        <f t="shared" si="1"/>
        <v>-27777000</v>
      </c>
      <c r="I24" s="65">
        <v>145458000</v>
      </c>
      <c r="J24" s="30">
        <f t="shared" si="2"/>
        <v>-14.684977556564624</v>
      </c>
      <c r="K24" s="31">
        <f t="shared" si="3"/>
        <v>-16.507791235306005</v>
      </c>
      <c r="L24" s="84">
        <v>154456000</v>
      </c>
      <c r="M24" s="85">
        <v>155489000</v>
      </c>
      <c r="N24" s="32">
        <f t="shared" si="4"/>
        <v>-14.593800176101931</v>
      </c>
      <c r="O24" s="31">
        <f t="shared" si="5"/>
        <v>-17.864286219603958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154456000</v>
      </c>
      <c r="M25" s="85">
        <v>155489000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180497000</v>
      </c>
      <c r="D26" s="67">
        <v>154456000</v>
      </c>
      <c r="E26" s="68">
        <f t="shared" si="0"/>
        <v>-26041000</v>
      </c>
      <c r="F26" s="66">
        <f>SUM(F22:F24)</f>
        <v>209266000</v>
      </c>
      <c r="G26" s="67">
        <v>155489000</v>
      </c>
      <c r="H26" s="68">
        <f t="shared" si="1"/>
        <v>-53777000</v>
      </c>
      <c r="I26" s="68">
        <v>169458000</v>
      </c>
      <c r="J26" s="43">
        <f t="shared" si="2"/>
        <v>-14.427386604763514</v>
      </c>
      <c r="K26" s="36">
        <f t="shared" si="3"/>
        <v>-25.697915571569197</v>
      </c>
      <c r="L26" s="89">
        <v>154456000</v>
      </c>
      <c r="M26" s="87">
        <v>155489000</v>
      </c>
      <c r="N26" s="37">
        <f t="shared" si="4"/>
        <v>-16.859817682705756</v>
      </c>
      <c r="O26" s="36">
        <f t="shared" si="5"/>
        <v>-34.585726321476116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30547000</v>
      </c>
      <c r="D28" s="64">
        <v>8000000</v>
      </c>
      <c r="E28" s="65">
        <f t="shared" si="0"/>
        <v>-22547000</v>
      </c>
      <c r="F28" s="63">
        <v>33386000</v>
      </c>
      <c r="G28" s="64">
        <v>15000000</v>
      </c>
      <c r="H28" s="65">
        <f t="shared" si="1"/>
        <v>-18386000</v>
      </c>
      <c r="I28" s="65">
        <v>14500000</v>
      </c>
      <c r="J28" s="30">
        <f t="shared" si="2"/>
        <v>-73.81084885586145</v>
      </c>
      <c r="K28" s="31">
        <f t="shared" si="3"/>
        <v>-55.07098783921405</v>
      </c>
      <c r="L28" s="84">
        <v>154456000</v>
      </c>
      <c r="M28" s="85">
        <v>155489000</v>
      </c>
      <c r="N28" s="32">
        <f t="shared" si="4"/>
        <v>-14.597684777541826</v>
      </c>
      <c r="O28" s="31">
        <f t="shared" si="5"/>
        <v>-11.824630681270058</v>
      </c>
      <c r="P28" s="6"/>
      <c r="Q28" s="33"/>
    </row>
    <row r="29" spans="1:17" ht="12.75">
      <c r="A29" s="7"/>
      <c r="B29" s="29" t="s">
        <v>33</v>
      </c>
      <c r="C29" s="63">
        <v>29000000</v>
      </c>
      <c r="D29" s="64">
        <v>25658000</v>
      </c>
      <c r="E29" s="65">
        <f t="shared" si="0"/>
        <v>-3342000</v>
      </c>
      <c r="F29" s="63">
        <v>24880000</v>
      </c>
      <c r="G29" s="64">
        <v>30000000</v>
      </c>
      <c r="H29" s="65">
        <f t="shared" si="1"/>
        <v>5120000</v>
      </c>
      <c r="I29" s="65">
        <v>28000000</v>
      </c>
      <c r="J29" s="30">
        <f t="shared" si="2"/>
        <v>-11.524137931034483</v>
      </c>
      <c r="K29" s="31">
        <f t="shared" si="3"/>
        <v>20.578778135048232</v>
      </c>
      <c r="L29" s="84">
        <v>154456000</v>
      </c>
      <c r="M29" s="85">
        <v>155489000</v>
      </c>
      <c r="N29" s="32">
        <f t="shared" si="4"/>
        <v>-2.1637230020199927</v>
      </c>
      <c r="O29" s="31">
        <f t="shared" si="5"/>
        <v>3.292837435445594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154456000</v>
      </c>
      <c r="M30" s="85">
        <v>155489000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55000000</v>
      </c>
      <c r="D31" s="64">
        <v>33000000</v>
      </c>
      <c r="E31" s="65">
        <f t="shared" si="0"/>
        <v>-22000000</v>
      </c>
      <c r="F31" s="63">
        <v>55000000</v>
      </c>
      <c r="G31" s="64">
        <v>53639000</v>
      </c>
      <c r="H31" s="65">
        <f t="shared" si="1"/>
        <v>-1361000</v>
      </c>
      <c r="I31" s="65">
        <v>57760000</v>
      </c>
      <c r="J31" s="30">
        <f t="shared" si="2"/>
        <v>-40</v>
      </c>
      <c r="K31" s="31">
        <f t="shared" si="3"/>
        <v>-2.4745454545454546</v>
      </c>
      <c r="L31" s="84">
        <v>154456000</v>
      </c>
      <c r="M31" s="85">
        <v>155489000</v>
      </c>
      <c r="N31" s="32">
        <f t="shared" si="4"/>
        <v>-14.24353861293831</v>
      </c>
      <c r="O31" s="31">
        <f t="shared" si="5"/>
        <v>-0.8753030761018463</v>
      </c>
      <c r="P31" s="6"/>
      <c r="Q31" s="33"/>
    </row>
    <row r="32" spans="1:17" ht="12.75">
      <c r="A32" s="7"/>
      <c r="B32" s="29" t="s">
        <v>36</v>
      </c>
      <c r="C32" s="63">
        <v>65950000</v>
      </c>
      <c r="D32" s="64">
        <v>87798000</v>
      </c>
      <c r="E32" s="65">
        <f t="shared" si="0"/>
        <v>21848000</v>
      </c>
      <c r="F32" s="63">
        <v>96000000</v>
      </c>
      <c r="G32" s="64">
        <v>56850000</v>
      </c>
      <c r="H32" s="65">
        <f t="shared" si="1"/>
        <v>-39150000</v>
      </c>
      <c r="I32" s="65">
        <v>69198000</v>
      </c>
      <c r="J32" s="30">
        <f t="shared" si="2"/>
        <v>33.12812736921911</v>
      </c>
      <c r="K32" s="31">
        <f t="shared" si="3"/>
        <v>-40.78125</v>
      </c>
      <c r="L32" s="84">
        <v>154456000</v>
      </c>
      <c r="M32" s="85">
        <v>155489000</v>
      </c>
      <c r="N32" s="32">
        <f t="shared" si="4"/>
        <v>14.145128709794374</v>
      </c>
      <c r="O32" s="31">
        <f t="shared" si="5"/>
        <v>-25.178629999549806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180497000</v>
      </c>
      <c r="D33" s="82">
        <v>154456000</v>
      </c>
      <c r="E33" s="83">
        <f t="shared" si="0"/>
        <v>-26041000</v>
      </c>
      <c r="F33" s="81">
        <f>SUM(F28:F32)</f>
        <v>209266000</v>
      </c>
      <c r="G33" s="82">
        <v>155489000</v>
      </c>
      <c r="H33" s="83">
        <f t="shared" si="1"/>
        <v>-53777000</v>
      </c>
      <c r="I33" s="83">
        <v>169458000</v>
      </c>
      <c r="J33" s="58">
        <f t="shared" si="2"/>
        <v>-14.427386604763514</v>
      </c>
      <c r="K33" s="59">
        <f t="shared" si="3"/>
        <v>-25.697915571569197</v>
      </c>
      <c r="L33" s="96">
        <v>154456000</v>
      </c>
      <c r="M33" s="97">
        <v>155489000</v>
      </c>
      <c r="N33" s="60">
        <f t="shared" si="4"/>
        <v>-16.859817682705756</v>
      </c>
      <c r="O33" s="59">
        <f t="shared" si="5"/>
        <v>-34.585726321476116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9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28055422</v>
      </c>
      <c r="D8" s="64">
        <v>21220553</v>
      </c>
      <c r="E8" s="65">
        <f>($D8-$C8)</f>
        <v>-6834869</v>
      </c>
      <c r="F8" s="63">
        <v>29738749</v>
      </c>
      <c r="G8" s="64">
        <v>22493783</v>
      </c>
      <c r="H8" s="65">
        <f>($G8-$F8)</f>
        <v>-7244966</v>
      </c>
      <c r="I8" s="65">
        <v>22493794</v>
      </c>
      <c r="J8" s="30">
        <f>IF($C8=0,0,($E8/$C8)*100)</f>
        <v>-24.362025279819353</v>
      </c>
      <c r="K8" s="31">
        <f>IF($F8=0,0,($H8/$F8)*100)</f>
        <v>-24.362040245875843</v>
      </c>
      <c r="L8" s="84">
        <v>216121983</v>
      </c>
      <c r="M8" s="85">
        <v>230961840</v>
      </c>
      <c r="N8" s="32">
        <f>IF($L8=0,0,($E8/$L8)*100)</f>
        <v>-3.16250522280281</v>
      </c>
      <c r="O8" s="31">
        <f>IF($M8=0,0,($H8/$M8)*100)</f>
        <v>-3.1368671119003904</v>
      </c>
      <c r="P8" s="6"/>
      <c r="Q8" s="33"/>
    </row>
    <row r="9" spans="1:17" ht="12.75">
      <c r="A9" s="3"/>
      <c r="B9" s="29" t="s">
        <v>16</v>
      </c>
      <c r="C9" s="63">
        <v>55867624</v>
      </c>
      <c r="D9" s="64">
        <v>59832547</v>
      </c>
      <c r="E9" s="65">
        <f>($D9-$C9)</f>
        <v>3964923</v>
      </c>
      <c r="F9" s="63">
        <v>59219689</v>
      </c>
      <c r="G9" s="64">
        <v>63422501</v>
      </c>
      <c r="H9" s="65">
        <f>($G9-$F9)</f>
        <v>4202812</v>
      </c>
      <c r="I9" s="65">
        <v>63422595</v>
      </c>
      <c r="J9" s="30">
        <f>IF($C9=0,0,($E9/$C9)*100)</f>
        <v>7.096995927372891</v>
      </c>
      <c r="K9" s="31">
        <f>IF($F9=0,0,($H9/$F9)*100)</f>
        <v>7.0969842479247065</v>
      </c>
      <c r="L9" s="84">
        <v>216121983</v>
      </c>
      <c r="M9" s="85">
        <v>230961840</v>
      </c>
      <c r="N9" s="32">
        <f>IF($L9=0,0,($E9/$L9)*100)</f>
        <v>1.834576448430977</v>
      </c>
      <c r="O9" s="31">
        <f>IF($M9=0,0,($H9/$M9)*100)</f>
        <v>1.8196997391430552</v>
      </c>
      <c r="P9" s="6"/>
      <c r="Q9" s="33"/>
    </row>
    <row r="10" spans="1:17" ht="12.75">
      <c r="A10" s="3"/>
      <c r="B10" s="29" t="s">
        <v>17</v>
      </c>
      <c r="C10" s="63">
        <v>126018372</v>
      </c>
      <c r="D10" s="64">
        <v>135068883</v>
      </c>
      <c r="E10" s="65">
        <f aca="true" t="shared" si="0" ref="E10:E33">($D10-$C10)</f>
        <v>9050511</v>
      </c>
      <c r="F10" s="63">
        <v>135392119</v>
      </c>
      <c r="G10" s="64">
        <v>145045556</v>
      </c>
      <c r="H10" s="65">
        <f aca="true" t="shared" si="1" ref="H10:H33">($G10-$F10)</f>
        <v>9653437</v>
      </c>
      <c r="I10" s="65">
        <v>152015652</v>
      </c>
      <c r="J10" s="30">
        <f aca="true" t="shared" si="2" ref="J10:J33">IF($C10=0,0,($E10/$C10)*100)</f>
        <v>7.1818980489606705</v>
      </c>
      <c r="K10" s="31">
        <f aca="true" t="shared" si="3" ref="K10:K33">IF($F10=0,0,($H10/$F10)*100)</f>
        <v>7.129984426936992</v>
      </c>
      <c r="L10" s="84">
        <v>216121983</v>
      </c>
      <c r="M10" s="85">
        <v>230961840</v>
      </c>
      <c r="N10" s="32">
        <f aca="true" t="shared" si="4" ref="N10:N33">IF($L10=0,0,($E10/$L10)*100)</f>
        <v>4.187686451127926</v>
      </c>
      <c r="O10" s="31">
        <f aca="true" t="shared" si="5" ref="O10:O33">IF($M10=0,0,($H10/$M10)*100)</f>
        <v>4.179667515638081</v>
      </c>
      <c r="P10" s="6"/>
      <c r="Q10" s="33"/>
    </row>
    <row r="11" spans="1:17" ht="16.5">
      <c r="A11" s="7"/>
      <c r="B11" s="34" t="s">
        <v>18</v>
      </c>
      <c r="C11" s="66">
        <f>SUM(C8:C10)</f>
        <v>209941418</v>
      </c>
      <c r="D11" s="67">
        <v>216121983</v>
      </c>
      <c r="E11" s="68">
        <f t="shared" si="0"/>
        <v>6180565</v>
      </c>
      <c r="F11" s="66">
        <f>SUM(F8:F10)</f>
        <v>224350557</v>
      </c>
      <c r="G11" s="67">
        <v>230961840</v>
      </c>
      <c r="H11" s="68">
        <f t="shared" si="1"/>
        <v>6611283</v>
      </c>
      <c r="I11" s="68">
        <v>237932041</v>
      </c>
      <c r="J11" s="35">
        <f t="shared" si="2"/>
        <v>2.943947439661477</v>
      </c>
      <c r="K11" s="36">
        <f t="shared" si="3"/>
        <v>2.946853838209994</v>
      </c>
      <c r="L11" s="86">
        <v>216121983</v>
      </c>
      <c r="M11" s="87">
        <v>230961840</v>
      </c>
      <c r="N11" s="37">
        <f t="shared" si="4"/>
        <v>2.859757676756094</v>
      </c>
      <c r="O11" s="36">
        <f t="shared" si="5"/>
        <v>2.8625001428807457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70442127</v>
      </c>
      <c r="D13" s="64">
        <v>61196737</v>
      </c>
      <c r="E13" s="65">
        <f t="shared" si="0"/>
        <v>-9245390</v>
      </c>
      <c r="F13" s="63">
        <v>74668699</v>
      </c>
      <c r="G13" s="64">
        <v>66380236</v>
      </c>
      <c r="H13" s="65">
        <f t="shared" si="1"/>
        <v>-8288463</v>
      </c>
      <c r="I13" s="65">
        <v>66364628</v>
      </c>
      <c r="J13" s="30">
        <f t="shared" si="2"/>
        <v>-13.12480243533816</v>
      </c>
      <c r="K13" s="31">
        <f t="shared" si="3"/>
        <v>-11.100317952506444</v>
      </c>
      <c r="L13" s="84">
        <v>194809470</v>
      </c>
      <c r="M13" s="85">
        <v>208148317</v>
      </c>
      <c r="N13" s="32">
        <f t="shared" si="4"/>
        <v>-4.745862713963546</v>
      </c>
      <c r="O13" s="31">
        <f t="shared" si="5"/>
        <v>-3.981998566916109</v>
      </c>
      <c r="P13" s="6"/>
      <c r="Q13" s="33"/>
    </row>
    <row r="14" spans="1:17" ht="12.75">
      <c r="A14" s="3"/>
      <c r="B14" s="29" t="s">
        <v>21</v>
      </c>
      <c r="C14" s="63">
        <v>40062603</v>
      </c>
      <c r="D14" s="64">
        <v>8999998</v>
      </c>
      <c r="E14" s="65">
        <f t="shared" si="0"/>
        <v>-31062605</v>
      </c>
      <c r="F14" s="63">
        <v>42466362</v>
      </c>
      <c r="G14" s="64">
        <v>9539997</v>
      </c>
      <c r="H14" s="65">
        <f t="shared" si="1"/>
        <v>-32926365</v>
      </c>
      <c r="I14" s="65">
        <v>9540003</v>
      </c>
      <c r="J14" s="30">
        <f t="shared" si="2"/>
        <v>-77.5351641529633</v>
      </c>
      <c r="K14" s="31">
        <f t="shared" si="3"/>
        <v>-77.53516771698033</v>
      </c>
      <c r="L14" s="84">
        <v>194809470</v>
      </c>
      <c r="M14" s="85">
        <v>208148317</v>
      </c>
      <c r="N14" s="32">
        <f t="shared" si="4"/>
        <v>-15.945120635049209</v>
      </c>
      <c r="O14" s="31">
        <f t="shared" si="5"/>
        <v>-15.818703448848929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194809470</v>
      </c>
      <c r="M15" s="85">
        <v>208148317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37247748</v>
      </c>
      <c r="D16" s="64">
        <v>37247747</v>
      </c>
      <c r="E16" s="65">
        <f t="shared" si="0"/>
        <v>-1</v>
      </c>
      <c r="F16" s="63">
        <v>39482614</v>
      </c>
      <c r="G16" s="64">
        <v>39482611</v>
      </c>
      <c r="H16" s="65">
        <f t="shared" si="1"/>
        <v>-3</v>
      </c>
      <c r="I16" s="65">
        <v>39482611</v>
      </c>
      <c r="J16" s="30">
        <f t="shared" si="2"/>
        <v>-2.6847260671974045E-06</v>
      </c>
      <c r="K16" s="31">
        <f t="shared" si="3"/>
        <v>-7.598281106716997E-06</v>
      </c>
      <c r="L16" s="84">
        <v>194809470</v>
      </c>
      <c r="M16" s="85">
        <v>208148317</v>
      </c>
      <c r="N16" s="32">
        <f t="shared" si="4"/>
        <v>-5.133220679672297E-07</v>
      </c>
      <c r="O16" s="31">
        <f t="shared" si="5"/>
        <v>-1.4412799696093626E-06</v>
      </c>
      <c r="P16" s="6"/>
      <c r="Q16" s="33"/>
    </row>
    <row r="17" spans="1:17" ht="12.75">
      <c r="A17" s="3"/>
      <c r="B17" s="29" t="s">
        <v>23</v>
      </c>
      <c r="C17" s="63">
        <v>58953561</v>
      </c>
      <c r="D17" s="64">
        <v>87364988</v>
      </c>
      <c r="E17" s="65">
        <f t="shared" si="0"/>
        <v>28411427</v>
      </c>
      <c r="F17" s="63">
        <v>62490811</v>
      </c>
      <c r="G17" s="64">
        <v>92745473</v>
      </c>
      <c r="H17" s="65">
        <f t="shared" si="1"/>
        <v>30254662</v>
      </c>
      <c r="I17" s="65">
        <v>92745747</v>
      </c>
      <c r="J17" s="42">
        <f t="shared" si="2"/>
        <v>48.19289372528319</v>
      </c>
      <c r="K17" s="31">
        <f t="shared" si="3"/>
        <v>48.41457730481366</v>
      </c>
      <c r="L17" s="88">
        <v>194809470</v>
      </c>
      <c r="M17" s="85">
        <v>208148317</v>
      </c>
      <c r="N17" s="32">
        <f t="shared" si="4"/>
        <v>14.584212461539986</v>
      </c>
      <c r="O17" s="31">
        <f t="shared" si="5"/>
        <v>14.535146109300515</v>
      </c>
      <c r="P17" s="6"/>
      <c r="Q17" s="33"/>
    </row>
    <row r="18" spans="1:17" ht="16.5">
      <c r="A18" s="3"/>
      <c r="B18" s="34" t="s">
        <v>24</v>
      </c>
      <c r="C18" s="66">
        <f>SUM(C13:C17)</f>
        <v>206706039</v>
      </c>
      <c r="D18" s="67">
        <v>194809470</v>
      </c>
      <c r="E18" s="68">
        <f t="shared" si="0"/>
        <v>-11896569</v>
      </c>
      <c r="F18" s="66">
        <f>SUM(F13:F17)</f>
        <v>219108486</v>
      </c>
      <c r="G18" s="67">
        <v>208148317</v>
      </c>
      <c r="H18" s="68">
        <f t="shared" si="1"/>
        <v>-10960169</v>
      </c>
      <c r="I18" s="68">
        <v>208132989</v>
      </c>
      <c r="J18" s="43">
        <f t="shared" si="2"/>
        <v>-5.7553079037037715</v>
      </c>
      <c r="K18" s="36">
        <f t="shared" si="3"/>
        <v>-5.002165456978239</v>
      </c>
      <c r="L18" s="89">
        <v>194809470</v>
      </c>
      <c r="M18" s="87">
        <v>208148317</v>
      </c>
      <c r="N18" s="37">
        <f t="shared" si="4"/>
        <v>-6.106771400794838</v>
      </c>
      <c r="O18" s="36">
        <f t="shared" si="5"/>
        <v>-5.265557347744494</v>
      </c>
      <c r="P18" s="6"/>
      <c r="Q18" s="38"/>
    </row>
    <row r="19" spans="1:17" ht="16.5">
      <c r="A19" s="44"/>
      <c r="B19" s="45" t="s">
        <v>25</v>
      </c>
      <c r="C19" s="72">
        <f>C11-C18</f>
        <v>3235379</v>
      </c>
      <c r="D19" s="73">
        <v>21312513</v>
      </c>
      <c r="E19" s="74">
        <f t="shared" si="0"/>
        <v>18077134</v>
      </c>
      <c r="F19" s="75">
        <f>F11-F18</f>
        <v>5242071</v>
      </c>
      <c r="G19" s="76">
        <v>22813523</v>
      </c>
      <c r="H19" s="77">
        <f t="shared" si="1"/>
        <v>17571452</v>
      </c>
      <c r="I19" s="77">
        <v>29799052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26672000</v>
      </c>
      <c r="M22" s="85">
        <v>28272320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177603</v>
      </c>
      <c r="D23" s="64">
        <v>250000</v>
      </c>
      <c r="E23" s="65">
        <f t="shared" si="0"/>
        <v>72397</v>
      </c>
      <c r="F23" s="63">
        <v>188260</v>
      </c>
      <c r="G23" s="64">
        <v>265000</v>
      </c>
      <c r="H23" s="65">
        <f t="shared" si="1"/>
        <v>76740</v>
      </c>
      <c r="I23" s="65">
        <v>265002</v>
      </c>
      <c r="J23" s="30">
        <f t="shared" si="2"/>
        <v>40.763388005833235</v>
      </c>
      <c r="K23" s="31">
        <f t="shared" si="3"/>
        <v>40.76277488579624</v>
      </c>
      <c r="L23" s="84">
        <v>26672000</v>
      </c>
      <c r="M23" s="85">
        <v>28272320</v>
      </c>
      <c r="N23" s="32">
        <f t="shared" si="4"/>
        <v>0.2714344631073785</v>
      </c>
      <c r="O23" s="31">
        <f t="shared" si="5"/>
        <v>0.271431562744055</v>
      </c>
      <c r="P23" s="6"/>
      <c r="Q23" s="33"/>
    </row>
    <row r="24" spans="1:17" ht="12.75">
      <c r="A24" s="7"/>
      <c r="B24" s="29" t="s">
        <v>29</v>
      </c>
      <c r="C24" s="63">
        <v>22288682</v>
      </c>
      <c r="D24" s="64">
        <v>26422000</v>
      </c>
      <c r="E24" s="65">
        <f t="shared" si="0"/>
        <v>4133318</v>
      </c>
      <c r="F24" s="63">
        <v>23626000</v>
      </c>
      <c r="G24" s="64">
        <v>28007320</v>
      </c>
      <c r="H24" s="65">
        <f t="shared" si="1"/>
        <v>4381320</v>
      </c>
      <c r="I24" s="65">
        <v>28007327</v>
      </c>
      <c r="J24" s="30">
        <f t="shared" si="2"/>
        <v>18.54447023830301</v>
      </c>
      <c r="K24" s="31">
        <f t="shared" si="3"/>
        <v>18.544484889528487</v>
      </c>
      <c r="L24" s="84">
        <v>26672000</v>
      </c>
      <c r="M24" s="85">
        <v>28272320</v>
      </c>
      <c r="N24" s="32">
        <f t="shared" si="4"/>
        <v>15.496843131373724</v>
      </c>
      <c r="O24" s="31">
        <f t="shared" si="5"/>
        <v>15.496853459496778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26672000</v>
      </c>
      <c r="M25" s="85">
        <v>28272320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22466285</v>
      </c>
      <c r="D26" s="67">
        <v>26672000</v>
      </c>
      <c r="E26" s="68">
        <f t="shared" si="0"/>
        <v>4205715</v>
      </c>
      <c r="F26" s="66">
        <f>SUM(F22:F24)</f>
        <v>23814260</v>
      </c>
      <c r="G26" s="67">
        <v>28272320</v>
      </c>
      <c r="H26" s="68">
        <f t="shared" si="1"/>
        <v>4458060</v>
      </c>
      <c r="I26" s="68">
        <v>28272329</v>
      </c>
      <c r="J26" s="43">
        <f t="shared" si="2"/>
        <v>18.720117723068146</v>
      </c>
      <c r="K26" s="36">
        <f t="shared" si="3"/>
        <v>18.720128192100027</v>
      </c>
      <c r="L26" s="89">
        <v>26672000</v>
      </c>
      <c r="M26" s="87">
        <v>28272320</v>
      </c>
      <c r="N26" s="37">
        <f t="shared" si="4"/>
        <v>15.768277594481104</v>
      </c>
      <c r="O26" s="36">
        <f t="shared" si="5"/>
        <v>15.768285022240836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14186764</v>
      </c>
      <c r="D28" s="64">
        <v>2887048</v>
      </c>
      <c r="E28" s="65">
        <f t="shared" si="0"/>
        <v>-11299716</v>
      </c>
      <c r="F28" s="63">
        <v>15037967</v>
      </c>
      <c r="G28" s="64">
        <v>3060271</v>
      </c>
      <c r="H28" s="65">
        <f t="shared" si="1"/>
        <v>-11977696</v>
      </c>
      <c r="I28" s="65">
        <v>3060277</v>
      </c>
      <c r="J28" s="30">
        <f t="shared" si="2"/>
        <v>-79.64970729054208</v>
      </c>
      <c r="K28" s="31">
        <f t="shared" si="3"/>
        <v>-79.64970264930093</v>
      </c>
      <c r="L28" s="84">
        <v>26672000</v>
      </c>
      <c r="M28" s="85">
        <v>28272320</v>
      </c>
      <c r="N28" s="32">
        <f t="shared" si="4"/>
        <v>-42.36546190761848</v>
      </c>
      <c r="O28" s="31">
        <f t="shared" si="5"/>
        <v>-42.36545143801428</v>
      </c>
      <c r="P28" s="6"/>
      <c r="Q28" s="33"/>
    </row>
    <row r="29" spans="1:17" ht="12.75">
      <c r="A29" s="7"/>
      <c r="B29" s="29" t="s">
        <v>33</v>
      </c>
      <c r="C29" s="63">
        <v>1590000</v>
      </c>
      <c r="D29" s="64">
        <v>13870972</v>
      </c>
      <c r="E29" s="65">
        <f t="shared" si="0"/>
        <v>12280972</v>
      </c>
      <c r="F29" s="63">
        <v>1685400</v>
      </c>
      <c r="G29" s="64">
        <v>14703230</v>
      </c>
      <c r="H29" s="65">
        <f t="shared" si="1"/>
        <v>13017830</v>
      </c>
      <c r="I29" s="65">
        <v>14703231</v>
      </c>
      <c r="J29" s="30">
        <f t="shared" si="2"/>
        <v>772.3881761006289</v>
      </c>
      <c r="K29" s="31">
        <f t="shared" si="3"/>
        <v>772.3881571140382</v>
      </c>
      <c r="L29" s="84">
        <v>26672000</v>
      </c>
      <c r="M29" s="85">
        <v>28272320</v>
      </c>
      <c r="N29" s="32">
        <f t="shared" si="4"/>
        <v>46.04443611277744</v>
      </c>
      <c r="O29" s="31">
        <f t="shared" si="5"/>
        <v>46.044434980928344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26672000</v>
      </c>
      <c r="M30" s="85">
        <v>28272320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6511918</v>
      </c>
      <c r="D31" s="64">
        <v>2663980</v>
      </c>
      <c r="E31" s="65">
        <f t="shared" si="0"/>
        <v>-3847938</v>
      </c>
      <c r="F31" s="63">
        <v>6902633</v>
      </c>
      <c r="G31" s="64">
        <v>2823819</v>
      </c>
      <c r="H31" s="65">
        <f t="shared" si="1"/>
        <v>-4078814</v>
      </c>
      <c r="I31" s="65">
        <v>2823820</v>
      </c>
      <c r="J31" s="30">
        <f t="shared" si="2"/>
        <v>-59.09070108069543</v>
      </c>
      <c r="K31" s="31">
        <f t="shared" si="3"/>
        <v>-59.09069770912056</v>
      </c>
      <c r="L31" s="84">
        <v>26672000</v>
      </c>
      <c r="M31" s="85">
        <v>28272320</v>
      </c>
      <c r="N31" s="32">
        <f t="shared" si="4"/>
        <v>-14.426882123575286</v>
      </c>
      <c r="O31" s="31">
        <f t="shared" si="5"/>
        <v>-14.42688113320732</v>
      </c>
      <c r="P31" s="6"/>
      <c r="Q31" s="33"/>
    </row>
    <row r="32" spans="1:17" ht="12.75">
      <c r="A32" s="7"/>
      <c r="B32" s="29" t="s">
        <v>36</v>
      </c>
      <c r="C32" s="63">
        <v>177603</v>
      </c>
      <c r="D32" s="64">
        <v>7250000</v>
      </c>
      <c r="E32" s="65">
        <f t="shared" si="0"/>
        <v>7072397</v>
      </c>
      <c r="F32" s="63">
        <v>188260</v>
      </c>
      <c r="G32" s="64">
        <v>7685000</v>
      </c>
      <c r="H32" s="65">
        <f t="shared" si="1"/>
        <v>7496740</v>
      </c>
      <c r="I32" s="65">
        <v>7685001</v>
      </c>
      <c r="J32" s="30">
        <f t="shared" si="2"/>
        <v>3982.138252169164</v>
      </c>
      <c r="K32" s="31">
        <f t="shared" si="3"/>
        <v>3982.1204716880907</v>
      </c>
      <c r="L32" s="84">
        <v>26672000</v>
      </c>
      <c r="M32" s="85">
        <v>28272320</v>
      </c>
      <c r="N32" s="32">
        <f t="shared" si="4"/>
        <v>26.516185512897422</v>
      </c>
      <c r="O32" s="31">
        <f t="shared" si="5"/>
        <v>26.516182612534095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22466285</v>
      </c>
      <c r="D33" s="82">
        <v>26672000</v>
      </c>
      <c r="E33" s="83">
        <f t="shared" si="0"/>
        <v>4205715</v>
      </c>
      <c r="F33" s="81">
        <f>SUM(F28:F32)</f>
        <v>23814260</v>
      </c>
      <c r="G33" s="82">
        <v>28272320</v>
      </c>
      <c r="H33" s="83">
        <f t="shared" si="1"/>
        <v>4458060</v>
      </c>
      <c r="I33" s="83">
        <v>28272329</v>
      </c>
      <c r="J33" s="58">
        <f t="shared" si="2"/>
        <v>18.720117723068146</v>
      </c>
      <c r="K33" s="59">
        <f t="shared" si="3"/>
        <v>18.720128192100027</v>
      </c>
      <c r="L33" s="96">
        <v>26672000</v>
      </c>
      <c r="M33" s="97">
        <v>28272320</v>
      </c>
      <c r="N33" s="60">
        <f t="shared" si="4"/>
        <v>15.768277594481104</v>
      </c>
      <c r="O33" s="59">
        <f t="shared" si="5"/>
        <v>15.768285022240836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50091102</v>
      </c>
      <c r="D8" s="64">
        <v>49853484</v>
      </c>
      <c r="E8" s="65">
        <f>($D8-$C8)</f>
        <v>-237618</v>
      </c>
      <c r="F8" s="63">
        <v>52796020</v>
      </c>
      <c r="G8" s="64">
        <v>52146744</v>
      </c>
      <c r="H8" s="65">
        <f>($G8-$F8)</f>
        <v>-649276</v>
      </c>
      <c r="I8" s="65">
        <v>54545484</v>
      </c>
      <c r="J8" s="30">
        <f>IF($C8=0,0,($E8/$C8)*100)</f>
        <v>-0.4743716758317674</v>
      </c>
      <c r="K8" s="31">
        <f>IF($F8=0,0,($H8/$F8)*100)</f>
        <v>-1.2297820934229513</v>
      </c>
      <c r="L8" s="84">
        <v>431991960</v>
      </c>
      <c r="M8" s="85">
        <v>459541896</v>
      </c>
      <c r="N8" s="32">
        <f>IF($L8=0,0,($E8/$L8)*100)</f>
        <v>-0.055005190374376414</v>
      </c>
      <c r="O8" s="31">
        <f>IF($M8=0,0,($H8/$M8)*100)</f>
        <v>-0.14128766183268737</v>
      </c>
      <c r="P8" s="6"/>
      <c r="Q8" s="33"/>
    </row>
    <row r="9" spans="1:17" ht="12.75">
      <c r="A9" s="3"/>
      <c r="B9" s="29" t="s">
        <v>16</v>
      </c>
      <c r="C9" s="63">
        <v>159660292</v>
      </c>
      <c r="D9" s="64">
        <v>170870556</v>
      </c>
      <c r="E9" s="65">
        <f>($D9-$C9)</f>
        <v>11210264</v>
      </c>
      <c r="F9" s="63">
        <v>168281947</v>
      </c>
      <c r="G9" s="64">
        <v>178730592</v>
      </c>
      <c r="H9" s="65">
        <f>($G9-$F9)</f>
        <v>10448645</v>
      </c>
      <c r="I9" s="65">
        <v>186952188</v>
      </c>
      <c r="J9" s="30">
        <f>IF($C9=0,0,($E9/$C9)*100)</f>
        <v>7.021322496391276</v>
      </c>
      <c r="K9" s="31">
        <f>IF($F9=0,0,($H9/$F9)*100)</f>
        <v>6.209011237551227</v>
      </c>
      <c r="L9" s="84">
        <v>431991960</v>
      </c>
      <c r="M9" s="85">
        <v>459541896</v>
      </c>
      <c r="N9" s="32">
        <f>IF($L9=0,0,($E9/$L9)*100)</f>
        <v>2.5950168146647914</v>
      </c>
      <c r="O9" s="31">
        <f>IF($M9=0,0,($H9/$M9)*100)</f>
        <v>2.2737089024849215</v>
      </c>
      <c r="P9" s="6"/>
      <c r="Q9" s="33"/>
    </row>
    <row r="10" spans="1:17" ht="12.75">
      <c r="A10" s="3"/>
      <c r="B10" s="29" t="s">
        <v>17</v>
      </c>
      <c r="C10" s="63">
        <v>232954508</v>
      </c>
      <c r="D10" s="64">
        <v>211267920</v>
      </c>
      <c r="E10" s="65">
        <f aca="true" t="shared" si="0" ref="E10:E33">($D10-$C10)</f>
        <v>-21686588</v>
      </c>
      <c r="F10" s="63">
        <v>252933307</v>
      </c>
      <c r="G10" s="64">
        <v>228664560</v>
      </c>
      <c r="H10" s="65">
        <f aca="true" t="shared" si="1" ref="H10:H33">($G10-$F10)</f>
        <v>-24268747</v>
      </c>
      <c r="I10" s="65">
        <v>257684820</v>
      </c>
      <c r="J10" s="30">
        <f aca="true" t="shared" si="2" ref="J10:J33">IF($C10=0,0,($E10/$C10)*100)</f>
        <v>-9.309366101642471</v>
      </c>
      <c r="K10" s="31">
        <f aca="true" t="shared" si="3" ref="K10:K33">IF($F10=0,0,($H10/$F10)*100)</f>
        <v>-9.594919422771</v>
      </c>
      <c r="L10" s="84">
        <v>431991960</v>
      </c>
      <c r="M10" s="85">
        <v>459541896</v>
      </c>
      <c r="N10" s="32">
        <f aca="true" t="shared" si="4" ref="N10:N33">IF($L10=0,0,($E10/$L10)*100)</f>
        <v>-5.0201369488450664</v>
      </c>
      <c r="O10" s="31">
        <f aca="true" t="shared" si="5" ref="O10:O33">IF($M10=0,0,($H10/$M10)*100)</f>
        <v>-5.2810738718804435</v>
      </c>
      <c r="P10" s="6"/>
      <c r="Q10" s="33"/>
    </row>
    <row r="11" spans="1:17" ht="16.5">
      <c r="A11" s="7"/>
      <c r="B11" s="34" t="s">
        <v>18</v>
      </c>
      <c r="C11" s="66">
        <f>SUM(C8:C10)</f>
        <v>442705902</v>
      </c>
      <c r="D11" s="67">
        <v>431991960</v>
      </c>
      <c r="E11" s="68">
        <f t="shared" si="0"/>
        <v>-10713942</v>
      </c>
      <c r="F11" s="66">
        <f>SUM(F8:F10)</f>
        <v>474011274</v>
      </c>
      <c r="G11" s="67">
        <v>459541896</v>
      </c>
      <c r="H11" s="68">
        <f t="shared" si="1"/>
        <v>-14469378</v>
      </c>
      <c r="I11" s="68">
        <v>499182492</v>
      </c>
      <c r="J11" s="35">
        <f t="shared" si="2"/>
        <v>-2.4201037193310335</v>
      </c>
      <c r="K11" s="36">
        <f t="shared" si="3"/>
        <v>-3.0525387883495783</v>
      </c>
      <c r="L11" s="86">
        <v>431991960</v>
      </c>
      <c r="M11" s="87">
        <v>459541896</v>
      </c>
      <c r="N11" s="37">
        <f t="shared" si="4"/>
        <v>-2.4801253245546517</v>
      </c>
      <c r="O11" s="36">
        <f t="shared" si="5"/>
        <v>-3.148652631228209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151811473</v>
      </c>
      <c r="D13" s="64">
        <v>156254196</v>
      </c>
      <c r="E13" s="65">
        <f t="shared" si="0"/>
        <v>4442723</v>
      </c>
      <c r="F13" s="63">
        <v>160009286</v>
      </c>
      <c r="G13" s="64">
        <v>163448124</v>
      </c>
      <c r="H13" s="65">
        <f t="shared" si="1"/>
        <v>3438838</v>
      </c>
      <c r="I13" s="65">
        <v>170973612</v>
      </c>
      <c r="J13" s="30">
        <f t="shared" si="2"/>
        <v>2.9264738113699744</v>
      </c>
      <c r="K13" s="31">
        <f t="shared" si="3"/>
        <v>2.1491490187638234</v>
      </c>
      <c r="L13" s="84">
        <v>478571820</v>
      </c>
      <c r="M13" s="85">
        <v>500654328</v>
      </c>
      <c r="N13" s="32">
        <f t="shared" si="4"/>
        <v>0.9283294198141463</v>
      </c>
      <c r="O13" s="31">
        <f t="shared" si="5"/>
        <v>0.6868687251216572</v>
      </c>
      <c r="P13" s="6"/>
      <c r="Q13" s="33"/>
    </row>
    <row r="14" spans="1:17" ht="12.75">
      <c r="A14" s="3"/>
      <c r="B14" s="29" t="s">
        <v>21</v>
      </c>
      <c r="C14" s="63">
        <v>1080350</v>
      </c>
      <c r="D14" s="64">
        <v>24548712</v>
      </c>
      <c r="E14" s="65">
        <f t="shared" si="0"/>
        <v>23468362</v>
      </c>
      <c r="F14" s="63">
        <v>1138688</v>
      </c>
      <c r="G14" s="64">
        <v>25677936</v>
      </c>
      <c r="H14" s="65">
        <f t="shared" si="1"/>
        <v>24539248</v>
      </c>
      <c r="I14" s="65">
        <v>26859120</v>
      </c>
      <c r="J14" s="30">
        <f t="shared" si="2"/>
        <v>2172.2924978016385</v>
      </c>
      <c r="K14" s="31">
        <f t="shared" si="3"/>
        <v>2155.0458071043167</v>
      </c>
      <c r="L14" s="84">
        <v>478571820</v>
      </c>
      <c r="M14" s="85">
        <v>500654328</v>
      </c>
      <c r="N14" s="32">
        <f t="shared" si="4"/>
        <v>4.903832824924794</v>
      </c>
      <c r="O14" s="31">
        <f t="shared" si="5"/>
        <v>4.901435307276521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478571820</v>
      </c>
      <c r="M15" s="85">
        <v>500654328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117310682</v>
      </c>
      <c r="D16" s="64">
        <v>117876084</v>
      </c>
      <c r="E16" s="65">
        <f t="shared" si="0"/>
        <v>565402</v>
      </c>
      <c r="F16" s="63">
        <v>123645458</v>
      </c>
      <c r="G16" s="64">
        <v>123298392</v>
      </c>
      <c r="H16" s="65">
        <f t="shared" si="1"/>
        <v>-347066</v>
      </c>
      <c r="I16" s="65">
        <v>128970108</v>
      </c>
      <c r="J16" s="30">
        <f t="shared" si="2"/>
        <v>0.48196974935326004</v>
      </c>
      <c r="K16" s="31">
        <f t="shared" si="3"/>
        <v>-0.2806944999144247</v>
      </c>
      <c r="L16" s="84">
        <v>478571820</v>
      </c>
      <c r="M16" s="85">
        <v>500654328</v>
      </c>
      <c r="N16" s="32">
        <f t="shared" si="4"/>
        <v>0.11814360486164856</v>
      </c>
      <c r="O16" s="31">
        <f t="shared" si="5"/>
        <v>-0.06932248071967131</v>
      </c>
      <c r="P16" s="6"/>
      <c r="Q16" s="33"/>
    </row>
    <row r="17" spans="1:17" ht="12.75">
      <c r="A17" s="3"/>
      <c r="B17" s="29" t="s">
        <v>23</v>
      </c>
      <c r="C17" s="63">
        <v>156208541</v>
      </c>
      <c r="D17" s="64">
        <v>179892828</v>
      </c>
      <c r="E17" s="65">
        <f t="shared" si="0"/>
        <v>23684287</v>
      </c>
      <c r="F17" s="63">
        <v>164132755</v>
      </c>
      <c r="G17" s="64">
        <v>188229876</v>
      </c>
      <c r="H17" s="65">
        <f t="shared" si="1"/>
        <v>24097121</v>
      </c>
      <c r="I17" s="65">
        <v>207988200</v>
      </c>
      <c r="J17" s="42">
        <f t="shared" si="2"/>
        <v>15.161966719860729</v>
      </c>
      <c r="K17" s="31">
        <f t="shared" si="3"/>
        <v>14.68148207224085</v>
      </c>
      <c r="L17" s="88">
        <v>478571820</v>
      </c>
      <c r="M17" s="85">
        <v>500654328</v>
      </c>
      <c r="N17" s="32">
        <f t="shared" si="4"/>
        <v>4.9489514447382215</v>
      </c>
      <c r="O17" s="31">
        <f t="shared" si="5"/>
        <v>4.813125474469084</v>
      </c>
      <c r="P17" s="6"/>
      <c r="Q17" s="33"/>
    </row>
    <row r="18" spans="1:17" ht="16.5">
      <c r="A18" s="3"/>
      <c r="B18" s="34" t="s">
        <v>24</v>
      </c>
      <c r="C18" s="66">
        <f>SUM(C13:C17)</f>
        <v>426411046</v>
      </c>
      <c r="D18" s="67">
        <v>478571820</v>
      </c>
      <c r="E18" s="68">
        <f t="shared" si="0"/>
        <v>52160774</v>
      </c>
      <c r="F18" s="66">
        <f>SUM(F13:F17)</f>
        <v>448926187</v>
      </c>
      <c r="G18" s="67">
        <v>500654328</v>
      </c>
      <c r="H18" s="68">
        <f t="shared" si="1"/>
        <v>51728141</v>
      </c>
      <c r="I18" s="68">
        <v>534791040</v>
      </c>
      <c r="J18" s="43">
        <f t="shared" si="2"/>
        <v>12.23251003680613</v>
      </c>
      <c r="K18" s="36">
        <f t="shared" si="3"/>
        <v>11.522638353017262</v>
      </c>
      <c r="L18" s="89">
        <v>478571820</v>
      </c>
      <c r="M18" s="87">
        <v>500654328</v>
      </c>
      <c r="N18" s="37">
        <f t="shared" si="4"/>
        <v>10.89925729433881</v>
      </c>
      <c r="O18" s="36">
        <f t="shared" si="5"/>
        <v>10.33210702614759</v>
      </c>
      <c r="P18" s="6"/>
      <c r="Q18" s="38"/>
    </row>
    <row r="19" spans="1:17" ht="16.5">
      <c r="A19" s="44"/>
      <c r="B19" s="45" t="s">
        <v>25</v>
      </c>
      <c r="C19" s="72">
        <f>C11-C18</f>
        <v>16294856</v>
      </c>
      <c r="D19" s="73">
        <v>-46579860</v>
      </c>
      <c r="E19" s="74">
        <f t="shared" si="0"/>
        <v>-62874716</v>
      </c>
      <c r="F19" s="75">
        <f>F11-F18</f>
        <v>25085087</v>
      </c>
      <c r="G19" s="76">
        <v>-41112432</v>
      </c>
      <c r="H19" s="77">
        <f t="shared" si="1"/>
        <v>-66197519</v>
      </c>
      <c r="I19" s="77">
        <v>-35608548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131489004</v>
      </c>
      <c r="M22" s="85">
        <v>114449004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2149992</v>
      </c>
      <c r="E23" s="65">
        <f t="shared" si="0"/>
        <v>2149992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131489004</v>
      </c>
      <c r="M23" s="85">
        <v>114449004</v>
      </c>
      <c r="N23" s="32">
        <f t="shared" si="4"/>
        <v>1.635111632604655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94953000</v>
      </c>
      <c r="D24" s="64">
        <v>129339012</v>
      </c>
      <c r="E24" s="65">
        <f t="shared" si="0"/>
        <v>34386012</v>
      </c>
      <c r="F24" s="63">
        <v>101469000</v>
      </c>
      <c r="G24" s="64">
        <v>114449004</v>
      </c>
      <c r="H24" s="65">
        <f t="shared" si="1"/>
        <v>12980004</v>
      </c>
      <c r="I24" s="65">
        <v>106690944</v>
      </c>
      <c r="J24" s="30">
        <f t="shared" si="2"/>
        <v>36.21371836592841</v>
      </c>
      <c r="K24" s="31">
        <f t="shared" si="3"/>
        <v>12.792088223989593</v>
      </c>
      <c r="L24" s="84">
        <v>131489004</v>
      </c>
      <c r="M24" s="85">
        <v>114449004</v>
      </c>
      <c r="N24" s="32">
        <f t="shared" si="4"/>
        <v>26.151245316300365</v>
      </c>
      <c r="O24" s="31">
        <f t="shared" si="5"/>
        <v>11.341299221791393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131489004</v>
      </c>
      <c r="M25" s="85">
        <v>114449004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94953000</v>
      </c>
      <c r="D26" s="67">
        <v>131489004</v>
      </c>
      <c r="E26" s="68">
        <f t="shared" si="0"/>
        <v>36536004</v>
      </c>
      <c r="F26" s="66">
        <f>SUM(F22:F24)</f>
        <v>101469000</v>
      </c>
      <c r="G26" s="67">
        <v>114449004</v>
      </c>
      <c r="H26" s="68">
        <f t="shared" si="1"/>
        <v>12980004</v>
      </c>
      <c r="I26" s="68">
        <v>106690944</v>
      </c>
      <c r="J26" s="43">
        <f t="shared" si="2"/>
        <v>38.47798805724938</v>
      </c>
      <c r="K26" s="36">
        <f t="shared" si="3"/>
        <v>12.792088223989593</v>
      </c>
      <c r="L26" s="89">
        <v>131489004</v>
      </c>
      <c r="M26" s="87">
        <v>114449004</v>
      </c>
      <c r="N26" s="37">
        <f t="shared" si="4"/>
        <v>27.786356948905024</v>
      </c>
      <c r="O26" s="36">
        <f t="shared" si="5"/>
        <v>11.341299221791393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39675000</v>
      </c>
      <c r="D28" s="64">
        <v>40000008</v>
      </c>
      <c r="E28" s="65">
        <f t="shared" si="0"/>
        <v>325008</v>
      </c>
      <c r="F28" s="63">
        <v>41857000</v>
      </c>
      <c r="G28" s="64">
        <v>45000012</v>
      </c>
      <c r="H28" s="65">
        <f t="shared" si="1"/>
        <v>3143012</v>
      </c>
      <c r="I28" s="65">
        <v>49999992</v>
      </c>
      <c r="J28" s="30">
        <f t="shared" si="2"/>
        <v>0.8191758034026464</v>
      </c>
      <c r="K28" s="31">
        <f t="shared" si="3"/>
        <v>7.50892801681917</v>
      </c>
      <c r="L28" s="84">
        <v>131489004</v>
      </c>
      <c r="M28" s="85">
        <v>114449004</v>
      </c>
      <c r="N28" s="32">
        <f t="shared" si="4"/>
        <v>0.24717504134414162</v>
      </c>
      <c r="O28" s="31">
        <f t="shared" si="5"/>
        <v>2.7462117538392907</v>
      </c>
      <c r="P28" s="6"/>
      <c r="Q28" s="33"/>
    </row>
    <row r="29" spans="1:17" ht="12.75">
      <c r="A29" s="7"/>
      <c r="B29" s="29" t="s">
        <v>33</v>
      </c>
      <c r="C29" s="63">
        <v>2560000</v>
      </c>
      <c r="D29" s="64">
        <v>38985000</v>
      </c>
      <c r="E29" s="65">
        <f t="shared" si="0"/>
        <v>36425000</v>
      </c>
      <c r="F29" s="63">
        <v>2700000</v>
      </c>
      <c r="G29" s="64">
        <v>15000000</v>
      </c>
      <c r="H29" s="65">
        <f t="shared" si="1"/>
        <v>12300000</v>
      </c>
      <c r="I29" s="65">
        <v>9999996</v>
      </c>
      <c r="J29" s="30">
        <f t="shared" si="2"/>
        <v>1422.8515625</v>
      </c>
      <c r="K29" s="31">
        <f t="shared" si="3"/>
        <v>455.55555555555554</v>
      </c>
      <c r="L29" s="84">
        <v>131489004</v>
      </c>
      <c r="M29" s="85">
        <v>114449004</v>
      </c>
      <c r="N29" s="32">
        <f t="shared" si="4"/>
        <v>27.70193620144845</v>
      </c>
      <c r="O29" s="31">
        <f t="shared" si="5"/>
        <v>10.747144640944189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131489004</v>
      </c>
      <c r="M30" s="85">
        <v>114449004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14581174</v>
      </c>
      <c r="D31" s="64">
        <v>15615684</v>
      </c>
      <c r="E31" s="65">
        <f t="shared" si="0"/>
        <v>1034510</v>
      </c>
      <c r="F31" s="63">
        <v>36698997</v>
      </c>
      <c r="G31" s="64">
        <v>32158152</v>
      </c>
      <c r="H31" s="65">
        <f t="shared" si="1"/>
        <v>-4540845</v>
      </c>
      <c r="I31" s="65">
        <v>28378032</v>
      </c>
      <c r="J31" s="30">
        <f t="shared" si="2"/>
        <v>7.094833378985807</v>
      </c>
      <c r="K31" s="31">
        <f t="shared" si="3"/>
        <v>-12.373212815598203</v>
      </c>
      <c r="L31" s="84">
        <v>131489004</v>
      </c>
      <c r="M31" s="85">
        <v>114449004</v>
      </c>
      <c r="N31" s="32">
        <f t="shared" si="4"/>
        <v>0.7867654089158664</v>
      </c>
      <c r="O31" s="31">
        <f t="shared" si="5"/>
        <v>-3.967570569683595</v>
      </c>
      <c r="P31" s="6"/>
      <c r="Q31" s="33"/>
    </row>
    <row r="32" spans="1:17" ht="12.75">
      <c r="A32" s="7"/>
      <c r="B32" s="29" t="s">
        <v>36</v>
      </c>
      <c r="C32" s="63">
        <v>38136826</v>
      </c>
      <c r="D32" s="64">
        <v>36888312</v>
      </c>
      <c r="E32" s="65">
        <f t="shared" si="0"/>
        <v>-1248514</v>
      </c>
      <c r="F32" s="63">
        <v>20213003</v>
      </c>
      <c r="G32" s="64">
        <v>22290840</v>
      </c>
      <c r="H32" s="65">
        <f t="shared" si="1"/>
        <v>2077837</v>
      </c>
      <c r="I32" s="65">
        <v>18312924</v>
      </c>
      <c r="J32" s="30">
        <f t="shared" si="2"/>
        <v>-3.273775326766837</v>
      </c>
      <c r="K32" s="31">
        <f t="shared" si="3"/>
        <v>10.279704604011586</v>
      </c>
      <c r="L32" s="84">
        <v>131489004</v>
      </c>
      <c r="M32" s="85">
        <v>114449004</v>
      </c>
      <c r="N32" s="32">
        <f t="shared" si="4"/>
        <v>-0.9495197028034373</v>
      </c>
      <c r="O32" s="31">
        <f t="shared" si="5"/>
        <v>1.815513396691508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94953000</v>
      </c>
      <c r="D33" s="82">
        <v>131489004</v>
      </c>
      <c r="E33" s="83">
        <f t="shared" si="0"/>
        <v>36536004</v>
      </c>
      <c r="F33" s="81">
        <f>SUM(F28:F32)</f>
        <v>101469000</v>
      </c>
      <c r="G33" s="82">
        <v>114449004</v>
      </c>
      <c r="H33" s="83">
        <f t="shared" si="1"/>
        <v>12980004</v>
      </c>
      <c r="I33" s="83">
        <v>106690944</v>
      </c>
      <c r="J33" s="58">
        <f t="shared" si="2"/>
        <v>38.47798805724938</v>
      </c>
      <c r="K33" s="59">
        <f t="shared" si="3"/>
        <v>12.792088223989593</v>
      </c>
      <c r="L33" s="96">
        <v>131489004</v>
      </c>
      <c r="M33" s="97">
        <v>114449004</v>
      </c>
      <c r="N33" s="60">
        <f t="shared" si="4"/>
        <v>27.786356948905024</v>
      </c>
      <c r="O33" s="59">
        <f t="shared" si="5"/>
        <v>11.341299221791393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10462664</v>
      </c>
      <c r="D8" s="64">
        <v>11458584</v>
      </c>
      <c r="E8" s="65">
        <f>($D8-$C8)</f>
        <v>995920</v>
      </c>
      <c r="F8" s="63">
        <v>11027648</v>
      </c>
      <c r="G8" s="64">
        <v>11986567</v>
      </c>
      <c r="H8" s="65">
        <f>($G8-$F8)</f>
        <v>958919</v>
      </c>
      <c r="I8" s="65">
        <v>12543209</v>
      </c>
      <c r="J8" s="30">
        <f>IF($C8=0,0,($E8/$C8)*100)</f>
        <v>9.518799418580201</v>
      </c>
      <c r="K8" s="31">
        <f>IF($F8=0,0,($H8/$F8)*100)</f>
        <v>8.695589485627398</v>
      </c>
      <c r="L8" s="84">
        <v>133745301</v>
      </c>
      <c r="M8" s="85">
        <v>137749639</v>
      </c>
      <c r="N8" s="32">
        <f>IF($L8=0,0,($E8/$L8)*100)</f>
        <v>0.7446392453070183</v>
      </c>
      <c r="O8" s="31">
        <f>IF($M8=0,0,($H8/$M8)*100)</f>
        <v>0.696131769898867</v>
      </c>
      <c r="P8" s="6"/>
      <c r="Q8" s="33"/>
    </row>
    <row r="9" spans="1:17" ht="12.75">
      <c r="A9" s="3"/>
      <c r="B9" s="29" t="s">
        <v>16</v>
      </c>
      <c r="C9" s="63">
        <v>46928312</v>
      </c>
      <c r="D9" s="64">
        <v>53718665</v>
      </c>
      <c r="E9" s="65">
        <f>($D9-$C9)</f>
        <v>6790353</v>
      </c>
      <c r="F9" s="63">
        <v>49462441</v>
      </c>
      <c r="G9" s="64">
        <v>56158430</v>
      </c>
      <c r="H9" s="65">
        <f>($G9-$F9)</f>
        <v>6695989</v>
      </c>
      <c r="I9" s="65">
        <v>58708999</v>
      </c>
      <c r="J9" s="30">
        <f>IF($C9=0,0,($E9/$C9)*100)</f>
        <v>14.469629762093298</v>
      </c>
      <c r="K9" s="31">
        <f>IF($F9=0,0,($H9/$F9)*100)</f>
        <v>13.537522339425182</v>
      </c>
      <c r="L9" s="84">
        <v>133745301</v>
      </c>
      <c r="M9" s="85">
        <v>137749639</v>
      </c>
      <c r="N9" s="32">
        <f>IF($L9=0,0,($E9/$L9)*100)</f>
        <v>5.0770778107561325</v>
      </c>
      <c r="O9" s="31">
        <f>IF($M9=0,0,($H9/$M9)*100)</f>
        <v>4.86098478994925</v>
      </c>
      <c r="P9" s="6"/>
      <c r="Q9" s="33"/>
    </row>
    <row r="10" spans="1:17" ht="12.75">
      <c r="A10" s="3"/>
      <c r="B10" s="29" t="s">
        <v>17</v>
      </c>
      <c r="C10" s="63">
        <v>68674466</v>
      </c>
      <c r="D10" s="64">
        <v>68568052</v>
      </c>
      <c r="E10" s="65">
        <f aca="true" t="shared" si="0" ref="E10:E33">($D10-$C10)</f>
        <v>-106414</v>
      </c>
      <c r="F10" s="63">
        <v>72382889</v>
      </c>
      <c r="G10" s="64">
        <v>69604642</v>
      </c>
      <c r="H10" s="65">
        <f aca="true" t="shared" si="1" ref="H10:H33">($G10-$F10)</f>
        <v>-2778247</v>
      </c>
      <c r="I10" s="65">
        <v>73145048</v>
      </c>
      <c r="J10" s="30">
        <f aca="true" t="shared" si="2" ref="J10:J33">IF($C10=0,0,($E10/$C10)*100)</f>
        <v>-0.15495424456594975</v>
      </c>
      <c r="K10" s="31">
        <f aca="true" t="shared" si="3" ref="K10:K33">IF($F10=0,0,($H10/$F10)*100)</f>
        <v>-3.838264869477647</v>
      </c>
      <c r="L10" s="84">
        <v>133745301</v>
      </c>
      <c r="M10" s="85">
        <v>137749639</v>
      </c>
      <c r="N10" s="32">
        <f aca="true" t="shared" si="4" ref="N10:N33">IF($L10=0,0,($E10/$L10)*100)</f>
        <v>-0.07956466448118428</v>
      </c>
      <c r="O10" s="31">
        <f aca="true" t="shared" si="5" ref="O10:O33">IF($M10=0,0,($H10/$M10)*100)</f>
        <v>-2.0168815106658826</v>
      </c>
      <c r="P10" s="6"/>
      <c r="Q10" s="33"/>
    </row>
    <row r="11" spans="1:17" ht="16.5">
      <c r="A11" s="7"/>
      <c r="B11" s="34" t="s">
        <v>18</v>
      </c>
      <c r="C11" s="66">
        <f>SUM(C8:C10)</f>
        <v>126065442</v>
      </c>
      <c r="D11" s="67">
        <v>133745301</v>
      </c>
      <c r="E11" s="68">
        <f t="shared" si="0"/>
        <v>7679859</v>
      </c>
      <c r="F11" s="66">
        <f>SUM(F8:F10)</f>
        <v>132872978</v>
      </c>
      <c r="G11" s="67">
        <v>137749639</v>
      </c>
      <c r="H11" s="68">
        <f t="shared" si="1"/>
        <v>4876661</v>
      </c>
      <c r="I11" s="68">
        <v>144397256</v>
      </c>
      <c r="J11" s="35">
        <f t="shared" si="2"/>
        <v>6.0919621413773335</v>
      </c>
      <c r="K11" s="36">
        <f t="shared" si="3"/>
        <v>3.670167609248586</v>
      </c>
      <c r="L11" s="86">
        <v>133745301</v>
      </c>
      <c r="M11" s="87">
        <v>137749639</v>
      </c>
      <c r="N11" s="37">
        <f t="shared" si="4"/>
        <v>5.742152391581967</v>
      </c>
      <c r="O11" s="36">
        <f t="shared" si="5"/>
        <v>3.540235049182234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49311616</v>
      </c>
      <c r="D13" s="64">
        <v>43576036</v>
      </c>
      <c r="E13" s="65">
        <f t="shared" si="0"/>
        <v>-5735580</v>
      </c>
      <c r="F13" s="63">
        <v>51974444</v>
      </c>
      <c r="G13" s="64">
        <v>45730354</v>
      </c>
      <c r="H13" s="65">
        <f t="shared" si="1"/>
        <v>-6244090</v>
      </c>
      <c r="I13" s="65">
        <v>48637367</v>
      </c>
      <c r="J13" s="30">
        <f t="shared" si="2"/>
        <v>-11.631295960773217</v>
      </c>
      <c r="K13" s="31">
        <f t="shared" si="3"/>
        <v>-12.013769690350125</v>
      </c>
      <c r="L13" s="84">
        <v>131867566</v>
      </c>
      <c r="M13" s="85">
        <v>156834359</v>
      </c>
      <c r="N13" s="32">
        <f t="shared" si="4"/>
        <v>-4.349500164430122</v>
      </c>
      <c r="O13" s="31">
        <f t="shared" si="5"/>
        <v>-3.9813278415605344</v>
      </c>
      <c r="P13" s="6"/>
      <c r="Q13" s="33"/>
    </row>
    <row r="14" spans="1:17" ht="12.75">
      <c r="A14" s="3"/>
      <c r="B14" s="29" t="s">
        <v>21</v>
      </c>
      <c r="C14" s="63">
        <v>16647930</v>
      </c>
      <c r="D14" s="64">
        <v>22874044</v>
      </c>
      <c r="E14" s="65">
        <f t="shared" si="0"/>
        <v>6226114</v>
      </c>
      <c r="F14" s="63">
        <v>17546918</v>
      </c>
      <c r="G14" s="64">
        <v>23903376</v>
      </c>
      <c r="H14" s="65">
        <f t="shared" si="1"/>
        <v>6356458</v>
      </c>
      <c r="I14" s="65">
        <v>23949696</v>
      </c>
      <c r="J14" s="30">
        <f t="shared" si="2"/>
        <v>37.39872764962371</v>
      </c>
      <c r="K14" s="31">
        <f t="shared" si="3"/>
        <v>36.225495554262004</v>
      </c>
      <c r="L14" s="84">
        <v>131867566</v>
      </c>
      <c r="M14" s="85">
        <v>156834359</v>
      </c>
      <c r="N14" s="32">
        <f t="shared" si="4"/>
        <v>4.721490044034027</v>
      </c>
      <c r="O14" s="31">
        <f t="shared" si="5"/>
        <v>4.052975407002492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131867566</v>
      </c>
      <c r="M15" s="85">
        <v>156834359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24385344</v>
      </c>
      <c r="D16" s="64">
        <v>23800000</v>
      </c>
      <c r="E16" s="65">
        <f t="shared" si="0"/>
        <v>-585344</v>
      </c>
      <c r="F16" s="63">
        <v>25702153</v>
      </c>
      <c r="G16" s="64">
        <v>43571000</v>
      </c>
      <c r="H16" s="65">
        <f t="shared" si="1"/>
        <v>17868847</v>
      </c>
      <c r="I16" s="65">
        <v>44460695</v>
      </c>
      <c r="J16" s="30">
        <f t="shared" si="2"/>
        <v>-2.4003926292776514</v>
      </c>
      <c r="K16" s="31">
        <f t="shared" si="3"/>
        <v>69.52276332648086</v>
      </c>
      <c r="L16" s="84">
        <v>131867566</v>
      </c>
      <c r="M16" s="85">
        <v>156834359</v>
      </c>
      <c r="N16" s="32">
        <f t="shared" si="4"/>
        <v>-0.4438877714630753</v>
      </c>
      <c r="O16" s="31">
        <f t="shared" si="5"/>
        <v>11.39345173719236</v>
      </c>
      <c r="P16" s="6"/>
      <c r="Q16" s="33"/>
    </row>
    <row r="17" spans="1:17" ht="12.75">
      <c r="A17" s="3"/>
      <c r="B17" s="29" t="s">
        <v>23</v>
      </c>
      <c r="C17" s="63">
        <v>58581587</v>
      </c>
      <c r="D17" s="64">
        <v>41617486</v>
      </c>
      <c r="E17" s="65">
        <f t="shared" si="0"/>
        <v>-16964101</v>
      </c>
      <c r="F17" s="63">
        <v>61744996</v>
      </c>
      <c r="G17" s="64">
        <v>43629629</v>
      </c>
      <c r="H17" s="65">
        <f t="shared" si="1"/>
        <v>-18115367</v>
      </c>
      <c r="I17" s="65">
        <v>41973998</v>
      </c>
      <c r="J17" s="42">
        <f t="shared" si="2"/>
        <v>-28.958076878320142</v>
      </c>
      <c r="K17" s="31">
        <f t="shared" si="3"/>
        <v>-29.339004249024487</v>
      </c>
      <c r="L17" s="88">
        <v>131867566</v>
      </c>
      <c r="M17" s="85">
        <v>156834359</v>
      </c>
      <c r="N17" s="32">
        <f t="shared" si="4"/>
        <v>-12.864498462040316</v>
      </c>
      <c r="O17" s="31">
        <f t="shared" si="5"/>
        <v>-11.550636681596027</v>
      </c>
      <c r="P17" s="6"/>
      <c r="Q17" s="33"/>
    </row>
    <row r="18" spans="1:17" ht="16.5">
      <c r="A18" s="3"/>
      <c r="B18" s="34" t="s">
        <v>24</v>
      </c>
      <c r="C18" s="66">
        <f>SUM(C13:C17)</f>
        <v>148926477</v>
      </c>
      <c r="D18" s="67">
        <v>131867566</v>
      </c>
      <c r="E18" s="68">
        <f t="shared" si="0"/>
        <v>-17058911</v>
      </c>
      <c r="F18" s="66">
        <f>SUM(F13:F17)</f>
        <v>156968511</v>
      </c>
      <c r="G18" s="67">
        <v>156834359</v>
      </c>
      <c r="H18" s="68">
        <f t="shared" si="1"/>
        <v>-134152</v>
      </c>
      <c r="I18" s="68">
        <v>159021756</v>
      </c>
      <c r="J18" s="43">
        <f t="shared" si="2"/>
        <v>-11.454585741660967</v>
      </c>
      <c r="K18" s="36">
        <f t="shared" si="3"/>
        <v>-0.08546427506087512</v>
      </c>
      <c r="L18" s="89">
        <v>131867566</v>
      </c>
      <c r="M18" s="87">
        <v>156834359</v>
      </c>
      <c r="N18" s="37">
        <f t="shared" si="4"/>
        <v>-12.936396353899488</v>
      </c>
      <c r="O18" s="36">
        <f t="shared" si="5"/>
        <v>-0.0855373789617108</v>
      </c>
      <c r="P18" s="6"/>
      <c r="Q18" s="38"/>
    </row>
    <row r="19" spans="1:17" ht="16.5">
      <c r="A19" s="44"/>
      <c r="B19" s="45" t="s">
        <v>25</v>
      </c>
      <c r="C19" s="72">
        <f>C11-C18</f>
        <v>-22861035</v>
      </c>
      <c r="D19" s="73">
        <v>1877735</v>
      </c>
      <c r="E19" s="74">
        <f t="shared" si="0"/>
        <v>24738770</v>
      </c>
      <c r="F19" s="75">
        <f>F11-F18</f>
        <v>-24095533</v>
      </c>
      <c r="G19" s="76">
        <v>-19084720</v>
      </c>
      <c r="H19" s="77">
        <f t="shared" si="1"/>
        <v>5010813</v>
      </c>
      <c r="I19" s="77">
        <v>-14624500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32340000</v>
      </c>
      <c r="M22" s="85">
        <v>11692000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32340000</v>
      </c>
      <c r="M23" s="85">
        <v>11692000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31264802</v>
      </c>
      <c r="D24" s="64">
        <v>32340000</v>
      </c>
      <c r="E24" s="65">
        <f t="shared" si="0"/>
        <v>1075198</v>
      </c>
      <c r="F24" s="63">
        <v>32953101</v>
      </c>
      <c r="G24" s="64">
        <v>11692000</v>
      </c>
      <c r="H24" s="65">
        <f t="shared" si="1"/>
        <v>-21261101</v>
      </c>
      <c r="I24" s="65">
        <v>12112000</v>
      </c>
      <c r="J24" s="30">
        <f t="shared" si="2"/>
        <v>3.439004667293271</v>
      </c>
      <c r="K24" s="31">
        <f t="shared" si="3"/>
        <v>-64.51927240474274</v>
      </c>
      <c r="L24" s="84">
        <v>32340000</v>
      </c>
      <c r="M24" s="85">
        <v>11692000</v>
      </c>
      <c r="N24" s="32">
        <f t="shared" si="4"/>
        <v>3.324669140383426</v>
      </c>
      <c r="O24" s="31">
        <f t="shared" si="5"/>
        <v>-181.84314916182004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32340000</v>
      </c>
      <c r="M25" s="85">
        <v>11692000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31264802</v>
      </c>
      <c r="D26" s="67">
        <v>32340000</v>
      </c>
      <c r="E26" s="68">
        <f t="shared" si="0"/>
        <v>1075198</v>
      </c>
      <c r="F26" s="66">
        <f>SUM(F22:F24)</f>
        <v>32953101</v>
      </c>
      <c r="G26" s="67">
        <v>11692000</v>
      </c>
      <c r="H26" s="68">
        <f t="shared" si="1"/>
        <v>-21261101</v>
      </c>
      <c r="I26" s="68">
        <v>12112000</v>
      </c>
      <c r="J26" s="43">
        <f t="shared" si="2"/>
        <v>3.439004667293271</v>
      </c>
      <c r="K26" s="36">
        <f t="shared" si="3"/>
        <v>-64.51927240474274</v>
      </c>
      <c r="L26" s="89">
        <v>32340000</v>
      </c>
      <c r="M26" s="87">
        <v>11692000</v>
      </c>
      <c r="N26" s="37">
        <f t="shared" si="4"/>
        <v>3.324669140383426</v>
      </c>
      <c r="O26" s="36">
        <f t="shared" si="5"/>
        <v>-181.84314916182004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29683802</v>
      </c>
      <c r="D28" s="64">
        <v>32340000</v>
      </c>
      <c r="E28" s="65">
        <f t="shared" si="0"/>
        <v>2656198</v>
      </c>
      <c r="F28" s="63">
        <v>31286727</v>
      </c>
      <c r="G28" s="64">
        <v>11692000</v>
      </c>
      <c r="H28" s="65">
        <f t="shared" si="1"/>
        <v>-19594727</v>
      </c>
      <c r="I28" s="65">
        <v>12112000</v>
      </c>
      <c r="J28" s="30">
        <f t="shared" si="2"/>
        <v>8.948307902067262</v>
      </c>
      <c r="K28" s="31">
        <f t="shared" si="3"/>
        <v>-62.629520179595644</v>
      </c>
      <c r="L28" s="84">
        <v>32340000</v>
      </c>
      <c r="M28" s="85">
        <v>11692000</v>
      </c>
      <c r="N28" s="32">
        <f t="shared" si="4"/>
        <v>8.21335188620903</v>
      </c>
      <c r="O28" s="31">
        <f t="shared" si="5"/>
        <v>-167.59089120766336</v>
      </c>
      <c r="P28" s="6"/>
      <c r="Q28" s="33"/>
    </row>
    <row r="29" spans="1:17" ht="12.75">
      <c r="A29" s="7"/>
      <c r="B29" s="29" t="s">
        <v>33</v>
      </c>
      <c r="C29" s="63">
        <v>1581000</v>
      </c>
      <c r="D29" s="64">
        <v>0</v>
      </c>
      <c r="E29" s="65">
        <f t="shared" si="0"/>
        <v>-1581000</v>
      </c>
      <c r="F29" s="63">
        <v>1666374</v>
      </c>
      <c r="G29" s="64">
        <v>0</v>
      </c>
      <c r="H29" s="65">
        <f t="shared" si="1"/>
        <v>-1666374</v>
      </c>
      <c r="I29" s="65">
        <v>0</v>
      </c>
      <c r="J29" s="30">
        <f t="shared" si="2"/>
        <v>-100</v>
      </c>
      <c r="K29" s="31">
        <f t="shared" si="3"/>
        <v>-100</v>
      </c>
      <c r="L29" s="84">
        <v>32340000</v>
      </c>
      <c r="M29" s="85">
        <v>11692000</v>
      </c>
      <c r="N29" s="32">
        <f t="shared" si="4"/>
        <v>-4.888682745825603</v>
      </c>
      <c r="O29" s="31">
        <f t="shared" si="5"/>
        <v>-14.252257954156688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32340000</v>
      </c>
      <c r="M30" s="85">
        <v>11692000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32340000</v>
      </c>
      <c r="M31" s="85">
        <v>11692000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0</v>
      </c>
      <c r="E32" s="65">
        <f t="shared" si="0"/>
        <v>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32340000</v>
      </c>
      <c r="M32" s="85">
        <v>11692000</v>
      </c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31264802</v>
      </c>
      <c r="D33" s="82">
        <v>32340000</v>
      </c>
      <c r="E33" s="83">
        <f t="shared" si="0"/>
        <v>1075198</v>
      </c>
      <c r="F33" s="81">
        <f>SUM(F28:F32)</f>
        <v>32953101</v>
      </c>
      <c r="G33" s="82">
        <v>11692000</v>
      </c>
      <c r="H33" s="83">
        <f t="shared" si="1"/>
        <v>-21261101</v>
      </c>
      <c r="I33" s="83">
        <v>12112000</v>
      </c>
      <c r="J33" s="58">
        <f t="shared" si="2"/>
        <v>3.439004667293271</v>
      </c>
      <c r="K33" s="59">
        <f t="shared" si="3"/>
        <v>-64.51927240474274</v>
      </c>
      <c r="L33" s="96">
        <v>32340000</v>
      </c>
      <c r="M33" s="97">
        <v>11692000</v>
      </c>
      <c r="N33" s="60">
        <f t="shared" si="4"/>
        <v>3.324669140383426</v>
      </c>
      <c r="O33" s="59">
        <f t="shared" si="5"/>
        <v>-181.84314916182004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28806399</v>
      </c>
      <c r="D8" s="64">
        <v>59315073</v>
      </c>
      <c r="E8" s="65">
        <f>($D8-$C8)</f>
        <v>30508674</v>
      </c>
      <c r="F8" s="63">
        <v>30534783</v>
      </c>
      <c r="G8" s="64">
        <v>37160017</v>
      </c>
      <c r="H8" s="65">
        <f>($G8-$F8)</f>
        <v>6625234</v>
      </c>
      <c r="I8" s="65">
        <v>38937287</v>
      </c>
      <c r="J8" s="30">
        <f>IF($C8=0,0,($E8/$C8)*100)</f>
        <v>105.90936409649814</v>
      </c>
      <c r="K8" s="31">
        <f>IF($F8=0,0,($H8/$F8)*100)</f>
        <v>21.697334479174128</v>
      </c>
      <c r="L8" s="84">
        <v>424931462</v>
      </c>
      <c r="M8" s="85">
        <v>369098925</v>
      </c>
      <c r="N8" s="32">
        <f>IF($L8=0,0,($E8/$L8)*100)</f>
        <v>7.179669365126934</v>
      </c>
      <c r="O8" s="31">
        <f>IF($M8=0,0,($H8/$M8)*100)</f>
        <v>1.794975154695994</v>
      </c>
      <c r="P8" s="6"/>
      <c r="Q8" s="33"/>
    </row>
    <row r="9" spans="1:17" ht="12.75">
      <c r="A9" s="3"/>
      <c r="B9" s="29" t="s">
        <v>16</v>
      </c>
      <c r="C9" s="63">
        <v>156787413</v>
      </c>
      <c r="D9" s="64">
        <v>214779252</v>
      </c>
      <c r="E9" s="65">
        <f>($D9-$C9)</f>
        <v>57991839</v>
      </c>
      <c r="F9" s="63">
        <v>166194655</v>
      </c>
      <c r="G9" s="64">
        <v>174537080</v>
      </c>
      <c r="H9" s="65">
        <f>($G9-$F9)</f>
        <v>8342425</v>
      </c>
      <c r="I9" s="65">
        <v>182770856</v>
      </c>
      <c r="J9" s="30">
        <f>IF($C9=0,0,($E9/$C9)*100)</f>
        <v>36.98756034707964</v>
      </c>
      <c r="K9" s="31">
        <f>IF($F9=0,0,($H9/$F9)*100)</f>
        <v>5.01967105981838</v>
      </c>
      <c r="L9" s="84">
        <v>424931462</v>
      </c>
      <c r="M9" s="85">
        <v>369098925</v>
      </c>
      <c r="N9" s="32">
        <f>IF($L9=0,0,($E9/$L9)*100)</f>
        <v>13.64733943847161</v>
      </c>
      <c r="O9" s="31">
        <f>IF($M9=0,0,($H9/$M9)*100)</f>
        <v>2.2602138437547605</v>
      </c>
      <c r="P9" s="6"/>
      <c r="Q9" s="33"/>
    </row>
    <row r="10" spans="1:17" ht="12.75">
      <c r="A10" s="3"/>
      <c r="B10" s="29" t="s">
        <v>17</v>
      </c>
      <c r="C10" s="63">
        <v>192273792</v>
      </c>
      <c r="D10" s="64">
        <v>150837137</v>
      </c>
      <c r="E10" s="65">
        <f aca="true" t="shared" si="0" ref="E10:E33">($D10-$C10)</f>
        <v>-41436655</v>
      </c>
      <c r="F10" s="63">
        <v>209501171</v>
      </c>
      <c r="G10" s="64">
        <v>157401828</v>
      </c>
      <c r="H10" s="65">
        <f aca="true" t="shared" si="1" ref="H10:H33">($G10-$F10)</f>
        <v>-52099343</v>
      </c>
      <c r="I10" s="65">
        <v>165299108</v>
      </c>
      <c r="J10" s="30">
        <f aca="true" t="shared" si="2" ref="J10:J33">IF($C10=0,0,($E10/$C10)*100)</f>
        <v>-21.550859620015192</v>
      </c>
      <c r="K10" s="31">
        <f aca="true" t="shared" si="3" ref="K10:K33">IF($F10=0,0,($H10/$F10)*100)</f>
        <v>-24.868282478478363</v>
      </c>
      <c r="L10" s="84">
        <v>424931462</v>
      </c>
      <c r="M10" s="85">
        <v>369098925</v>
      </c>
      <c r="N10" s="32">
        <f aca="true" t="shared" si="4" ref="N10:N33">IF($L10=0,0,($E10/$L10)*100)</f>
        <v>-9.751373740360982</v>
      </c>
      <c r="O10" s="31">
        <f aca="true" t="shared" si="5" ref="O10:O33">IF($M10=0,0,($H10/$M10)*100)</f>
        <v>-14.115278986521027</v>
      </c>
      <c r="P10" s="6"/>
      <c r="Q10" s="33"/>
    </row>
    <row r="11" spans="1:17" ht="16.5">
      <c r="A11" s="7"/>
      <c r="B11" s="34" t="s">
        <v>18</v>
      </c>
      <c r="C11" s="66">
        <f>SUM(C8:C10)</f>
        <v>377867604</v>
      </c>
      <c r="D11" s="67">
        <v>424931462</v>
      </c>
      <c r="E11" s="68">
        <f t="shared" si="0"/>
        <v>47063858</v>
      </c>
      <c r="F11" s="66">
        <f>SUM(F8:F10)</f>
        <v>406230609</v>
      </c>
      <c r="G11" s="67">
        <v>369098925</v>
      </c>
      <c r="H11" s="68">
        <f t="shared" si="1"/>
        <v>-37131684</v>
      </c>
      <c r="I11" s="68">
        <v>387007251</v>
      </c>
      <c r="J11" s="35">
        <f t="shared" si="2"/>
        <v>12.455118539349565</v>
      </c>
      <c r="K11" s="36">
        <f t="shared" si="3"/>
        <v>-9.140543124361168</v>
      </c>
      <c r="L11" s="86">
        <v>424931462</v>
      </c>
      <c r="M11" s="87">
        <v>369098925</v>
      </c>
      <c r="N11" s="37">
        <f t="shared" si="4"/>
        <v>11.075635063237563</v>
      </c>
      <c r="O11" s="36">
        <f t="shared" si="5"/>
        <v>-10.06008998807027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113437633</v>
      </c>
      <c r="D13" s="64">
        <v>86095084</v>
      </c>
      <c r="E13" s="65">
        <f t="shared" si="0"/>
        <v>-27342549</v>
      </c>
      <c r="F13" s="63">
        <v>120811066</v>
      </c>
      <c r="G13" s="64">
        <v>89847192</v>
      </c>
      <c r="H13" s="65">
        <f t="shared" si="1"/>
        <v>-30963874</v>
      </c>
      <c r="I13" s="65">
        <v>94156869</v>
      </c>
      <c r="J13" s="30">
        <f t="shared" si="2"/>
        <v>-24.10359620250539</v>
      </c>
      <c r="K13" s="31">
        <f t="shared" si="3"/>
        <v>-25.629998165896488</v>
      </c>
      <c r="L13" s="84">
        <v>346620452</v>
      </c>
      <c r="M13" s="85">
        <v>325310110</v>
      </c>
      <c r="N13" s="32">
        <f t="shared" si="4"/>
        <v>-7.888325354788932</v>
      </c>
      <c r="O13" s="31">
        <f t="shared" si="5"/>
        <v>-9.518263665399147</v>
      </c>
      <c r="P13" s="6"/>
      <c r="Q13" s="33"/>
    </row>
    <row r="14" spans="1:17" ht="12.75">
      <c r="A14" s="3"/>
      <c r="B14" s="29" t="s">
        <v>21</v>
      </c>
      <c r="C14" s="63">
        <v>32289427</v>
      </c>
      <c r="D14" s="64">
        <v>30081118</v>
      </c>
      <c r="E14" s="65">
        <f t="shared" si="0"/>
        <v>-2208309</v>
      </c>
      <c r="F14" s="63">
        <v>37132842</v>
      </c>
      <c r="G14" s="64">
        <v>55629011</v>
      </c>
      <c r="H14" s="65">
        <f t="shared" si="1"/>
        <v>18496169</v>
      </c>
      <c r="I14" s="65">
        <v>58299205</v>
      </c>
      <c r="J14" s="30">
        <f t="shared" si="2"/>
        <v>-6.839108665508372</v>
      </c>
      <c r="K14" s="31">
        <f t="shared" si="3"/>
        <v>49.810808986826274</v>
      </c>
      <c r="L14" s="84">
        <v>346620452</v>
      </c>
      <c r="M14" s="85">
        <v>325310110</v>
      </c>
      <c r="N14" s="32">
        <f t="shared" si="4"/>
        <v>-0.6370971439388695</v>
      </c>
      <c r="O14" s="31">
        <f t="shared" si="5"/>
        <v>5.685703712067233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346620452</v>
      </c>
      <c r="M15" s="85">
        <v>325310110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77627767</v>
      </c>
      <c r="D16" s="64">
        <v>151427318</v>
      </c>
      <c r="E16" s="65">
        <f t="shared" si="0"/>
        <v>73799551</v>
      </c>
      <c r="F16" s="63">
        <v>85390543</v>
      </c>
      <c r="G16" s="64">
        <v>120813440</v>
      </c>
      <c r="H16" s="65">
        <f t="shared" si="1"/>
        <v>35422897</v>
      </c>
      <c r="I16" s="65">
        <v>126612486</v>
      </c>
      <c r="J16" s="30">
        <f t="shared" si="2"/>
        <v>95.06849656000024</v>
      </c>
      <c r="K16" s="31">
        <f t="shared" si="3"/>
        <v>41.483395883780716</v>
      </c>
      <c r="L16" s="84">
        <v>346620452</v>
      </c>
      <c r="M16" s="85">
        <v>325310110</v>
      </c>
      <c r="N16" s="32">
        <f t="shared" si="4"/>
        <v>21.291170377909495</v>
      </c>
      <c r="O16" s="31">
        <f t="shared" si="5"/>
        <v>10.888962842255347</v>
      </c>
      <c r="P16" s="6"/>
      <c r="Q16" s="33"/>
    </row>
    <row r="17" spans="1:17" ht="12.75">
      <c r="A17" s="3"/>
      <c r="B17" s="29" t="s">
        <v>23</v>
      </c>
      <c r="C17" s="63">
        <v>70335727</v>
      </c>
      <c r="D17" s="64">
        <v>79016932</v>
      </c>
      <c r="E17" s="65">
        <f t="shared" si="0"/>
        <v>8681205</v>
      </c>
      <c r="F17" s="63">
        <v>75335627</v>
      </c>
      <c r="G17" s="64">
        <v>59020467</v>
      </c>
      <c r="H17" s="65">
        <f t="shared" si="1"/>
        <v>-16315160</v>
      </c>
      <c r="I17" s="65">
        <v>61792566</v>
      </c>
      <c r="J17" s="42">
        <f t="shared" si="2"/>
        <v>12.342525442297624</v>
      </c>
      <c r="K17" s="31">
        <f t="shared" si="3"/>
        <v>-21.65663265801186</v>
      </c>
      <c r="L17" s="88">
        <v>346620452</v>
      </c>
      <c r="M17" s="85">
        <v>325310110</v>
      </c>
      <c r="N17" s="32">
        <f t="shared" si="4"/>
        <v>2.504527632431799</v>
      </c>
      <c r="O17" s="31">
        <f t="shared" si="5"/>
        <v>-5.015263743263312</v>
      </c>
      <c r="P17" s="6"/>
      <c r="Q17" s="33"/>
    </row>
    <row r="18" spans="1:17" ht="16.5">
      <c r="A18" s="3"/>
      <c r="B18" s="34" t="s">
        <v>24</v>
      </c>
      <c r="C18" s="66">
        <f>SUM(C13:C17)</f>
        <v>293690554</v>
      </c>
      <c r="D18" s="67">
        <v>346620452</v>
      </c>
      <c r="E18" s="68">
        <f t="shared" si="0"/>
        <v>52929898</v>
      </c>
      <c r="F18" s="66">
        <f>SUM(F13:F17)</f>
        <v>318670078</v>
      </c>
      <c r="G18" s="67">
        <v>325310110</v>
      </c>
      <c r="H18" s="68">
        <f t="shared" si="1"/>
        <v>6640032</v>
      </c>
      <c r="I18" s="68">
        <v>340861126</v>
      </c>
      <c r="J18" s="43">
        <f t="shared" si="2"/>
        <v>18.0223358494533</v>
      </c>
      <c r="K18" s="36">
        <f t="shared" si="3"/>
        <v>2.083669744480999</v>
      </c>
      <c r="L18" s="89">
        <v>346620452</v>
      </c>
      <c r="M18" s="87">
        <v>325310110</v>
      </c>
      <c r="N18" s="37">
        <f t="shared" si="4"/>
        <v>15.270275511613493</v>
      </c>
      <c r="O18" s="36">
        <f t="shared" si="5"/>
        <v>2.041139145660121</v>
      </c>
      <c r="P18" s="6"/>
      <c r="Q18" s="38"/>
    </row>
    <row r="19" spans="1:17" ht="16.5">
      <c r="A19" s="44"/>
      <c r="B19" s="45" t="s">
        <v>25</v>
      </c>
      <c r="C19" s="72">
        <f>C11-C18</f>
        <v>84177050</v>
      </c>
      <c r="D19" s="73">
        <v>78311010</v>
      </c>
      <c r="E19" s="74">
        <f t="shared" si="0"/>
        <v>-5866040</v>
      </c>
      <c r="F19" s="75">
        <f>F11-F18</f>
        <v>87560531</v>
      </c>
      <c r="G19" s="76">
        <v>43788815</v>
      </c>
      <c r="H19" s="77">
        <f t="shared" si="1"/>
        <v>-43771716</v>
      </c>
      <c r="I19" s="77">
        <v>46146125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93082214</v>
      </c>
      <c r="M22" s="85">
        <v>49657536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32000000</v>
      </c>
      <c r="E23" s="65">
        <f t="shared" si="0"/>
        <v>32000000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93082214</v>
      </c>
      <c r="M23" s="85">
        <v>49657536</v>
      </c>
      <c r="N23" s="32">
        <f t="shared" si="4"/>
        <v>34.37821107263306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67550000</v>
      </c>
      <c r="D24" s="64">
        <v>61082214</v>
      </c>
      <c r="E24" s="65">
        <f t="shared" si="0"/>
        <v>-6467786</v>
      </c>
      <c r="F24" s="63">
        <v>42000000</v>
      </c>
      <c r="G24" s="64">
        <v>49657536</v>
      </c>
      <c r="H24" s="65">
        <f t="shared" si="1"/>
        <v>7657536</v>
      </c>
      <c r="I24" s="65">
        <v>164813845</v>
      </c>
      <c r="J24" s="30">
        <f t="shared" si="2"/>
        <v>-9.574812731310141</v>
      </c>
      <c r="K24" s="31">
        <f t="shared" si="3"/>
        <v>18.23222857142857</v>
      </c>
      <c r="L24" s="84">
        <v>93082214</v>
      </c>
      <c r="M24" s="85">
        <v>49657536</v>
      </c>
      <c r="N24" s="32">
        <f t="shared" si="4"/>
        <v>-6.948466008769409</v>
      </c>
      <c r="O24" s="31">
        <f t="shared" si="5"/>
        <v>15.420692641696924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93082214</v>
      </c>
      <c r="M25" s="85">
        <v>49657536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67550000</v>
      </c>
      <c r="D26" s="67">
        <v>93082214</v>
      </c>
      <c r="E26" s="68">
        <f t="shared" si="0"/>
        <v>25532214</v>
      </c>
      <c r="F26" s="66">
        <f>SUM(F22:F24)</f>
        <v>42000000</v>
      </c>
      <c r="G26" s="67">
        <v>49657536</v>
      </c>
      <c r="H26" s="68">
        <f t="shared" si="1"/>
        <v>7657536</v>
      </c>
      <c r="I26" s="68">
        <v>164813845</v>
      </c>
      <c r="J26" s="43">
        <f t="shared" si="2"/>
        <v>37.797504071058476</v>
      </c>
      <c r="K26" s="36">
        <f t="shared" si="3"/>
        <v>18.23222857142857</v>
      </c>
      <c r="L26" s="89">
        <v>93082214</v>
      </c>
      <c r="M26" s="87">
        <v>49657536</v>
      </c>
      <c r="N26" s="37">
        <f t="shared" si="4"/>
        <v>27.429745063863653</v>
      </c>
      <c r="O26" s="36">
        <f t="shared" si="5"/>
        <v>15.420692641696924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40000000</v>
      </c>
      <c r="D28" s="64">
        <v>23434214</v>
      </c>
      <c r="E28" s="65">
        <f t="shared" si="0"/>
        <v>-16565786</v>
      </c>
      <c r="F28" s="63">
        <v>27000000</v>
      </c>
      <c r="G28" s="64">
        <v>6797631</v>
      </c>
      <c r="H28" s="65">
        <f t="shared" si="1"/>
        <v>-20202369</v>
      </c>
      <c r="I28" s="65">
        <v>42845934</v>
      </c>
      <c r="J28" s="30">
        <f t="shared" si="2"/>
        <v>-41.414465</v>
      </c>
      <c r="K28" s="31">
        <f t="shared" si="3"/>
        <v>-74.82358888888889</v>
      </c>
      <c r="L28" s="84">
        <v>93082214</v>
      </c>
      <c r="M28" s="85">
        <v>49657536</v>
      </c>
      <c r="N28" s="32">
        <f t="shared" si="4"/>
        <v>-17.79694024037718</v>
      </c>
      <c r="O28" s="31">
        <f t="shared" si="5"/>
        <v>-40.683389928972716</v>
      </c>
      <c r="P28" s="6"/>
      <c r="Q28" s="33"/>
    </row>
    <row r="29" spans="1:17" ht="12.75">
      <c r="A29" s="7"/>
      <c r="B29" s="29" t="s">
        <v>33</v>
      </c>
      <c r="C29" s="63">
        <v>22550000</v>
      </c>
      <c r="D29" s="64">
        <v>14396066</v>
      </c>
      <c r="E29" s="65">
        <f t="shared" si="0"/>
        <v>-8153934</v>
      </c>
      <c r="F29" s="63">
        <v>15000000</v>
      </c>
      <c r="G29" s="64">
        <v>17507971</v>
      </c>
      <c r="H29" s="65">
        <f t="shared" si="1"/>
        <v>2507971</v>
      </c>
      <c r="I29" s="65">
        <v>0</v>
      </c>
      <c r="J29" s="30">
        <f t="shared" si="2"/>
        <v>-36.159352549889135</v>
      </c>
      <c r="K29" s="31">
        <f t="shared" si="3"/>
        <v>16.719806666666667</v>
      </c>
      <c r="L29" s="84">
        <v>93082214</v>
      </c>
      <c r="M29" s="85">
        <v>49657536</v>
      </c>
      <c r="N29" s="32">
        <f t="shared" si="4"/>
        <v>-8.759927003884973</v>
      </c>
      <c r="O29" s="31">
        <f t="shared" si="5"/>
        <v>5.050534525112161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93082214</v>
      </c>
      <c r="M30" s="85">
        <v>49657536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60677722</v>
      </c>
      <c r="J31" s="30">
        <f t="shared" si="2"/>
        <v>0</v>
      </c>
      <c r="K31" s="31">
        <f t="shared" si="3"/>
        <v>0</v>
      </c>
      <c r="L31" s="84">
        <v>93082214</v>
      </c>
      <c r="M31" s="85">
        <v>49657536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5000000</v>
      </c>
      <c r="D32" s="64">
        <v>55251934</v>
      </c>
      <c r="E32" s="65">
        <f t="shared" si="0"/>
        <v>50251934</v>
      </c>
      <c r="F32" s="63">
        <v>0</v>
      </c>
      <c r="G32" s="64">
        <v>25351934</v>
      </c>
      <c r="H32" s="65">
        <f t="shared" si="1"/>
        <v>25351934</v>
      </c>
      <c r="I32" s="65">
        <v>61290189</v>
      </c>
      <c r="J32" s="30">
        <f t="shared" si="2"/>
        <v>1005.03868</v>
      </c>
      <c r="K32" s="31">
        <f t="shared" si="3"/>
        <v>0</v>
      </c>
      <c r="L32" s="84">
        <v>93082214</v>
      </c>
      <c r="M32" s="85">
        <v>49657536</v>
      </c>
      <c r="N32" s="32">
        <f t="shared" si="4"/>
        <v>53.9866123081258</v>
      </c>
      <c r="O32" s="31">
        <f t="shared" si="5"/>
        <v>51.05354804555747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67550000</v>
      </c>
      <c r="D33" s="82">
        <v>93082214</v>
      </c>
      <c r="E33" s="83">
        <f t="shared" si="0"/>
        <v>25532214</v>
      </c>
      <c r="F33" s="81">
        <f>SUM(F28:F32)</f>
        <v>42000000</v>
      </c>
      <c r="G33" s="82">
        <v>49657536</v>
      </c>
      <c r="H33" s="83">
        <f t="shared" si="1"/>
        <v>7657536</v>
      </c>
      <c r="I33" s="83">
        <v>164813845</v>
      </c>
      <c r="J33" s="58">
        <f t="shared" si="2"/>
        <v>37.797504071058476</v>
      </c>
      <c r="K33" s="59">
        <f t="shared" si="3"/>
        <v>18.23222857142857</v>
      </c>
      <c r="L33" s="96">
        <v>93082214</v>
      </c>
      <c r="M33" s="97">
        <v>49657536</v>
      </c>
      <c r="N33" s="60">
        <f t="shared" si="4"/>
        <v>27.429745063863653</v>
      </c>
      <c r="O33" s="59">
        <f t="shared" si="5"/>
        <v>15.420692641696924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137852110</v>
      </c>
      <c r="M8" s="85">
        <v>139454080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137852110</v>
      </c>
      <c r="M9" s="85">
        <v>139454080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135945450</v>
      </c>
      <c r="D10" s="64">
        <v>137852110</v>
      </c>
      <c r="E10" s="65">
        <f aca="true" t="shared" si="0" ref="E10:E33">($D10-$C10)</f>
        <v>1906660</v>
      </c>
      <c r="F10" s="63">
        <v>140016360</v>
      </c>
      <c r="G10" s="64">
        <v>139454080</v>
      </c>
      <c r="H10" s="65">
        <f aca="true" t="shared" si="1" ref="H10:H33">($G10-$F10)</f>
        <v>-562280</v>
      </c>
      <c r="I10" s="65">
        <v>143088210</v>
      </c>
      <c r="J10" s="30">
        <f aca="true" t="shared" si="2" ref="J10:J33">IF($C10=0,0,($E10/$C10)*100)</f>
        <v>1.4025184366229249</v>
      </c>
      <c r="K10" s="31">
        <f aca="true" t="shared" si="3" ref="K10:K33">IF($F10=0,0,($H10/$F10)*100)</f>
        <v>-0.4015816437450595</v>
      </c>
      <c r="L10" s="84">
        <v>137852110</v>
      </c>
      <c r="M10" s="85">
        <v>139454080</v>
      </c>
      <c r="N10" s="32">
        <f aca="true" t="shared" si="4" ref="N10:N33">IF($L10=0,0,($E10/$L10)*100)</f>
        <v>1.383119924678701</v>
      </c>
      <c r="O10" s="31">
        <f aca="true" t="shared" si="5" ref="O10:O33">IF($M10=0,0,($H10/$M10)*100)</f>
        <v>-0.4032008242426468</v>
      </c>
      <c r="P10" s="6"/>
      <c r="Q10" s="33"/>
    </row>
    <row r="11" spans="1:17" ht="16.5">
      <c r="A11" s="7"/>
      <c r="B11" s="34" t="s">
        <v>18</v>
      </c>
      <c r="C11" s="66">
        <f>SUM(C8:C10)</f>
        <v>135945450</v>
      </c>
      <c r="D11" s="67">
        <v>137852110</v>
      </c>
      <c r="E11" s="68">
        <f t="shared" si="0"/>
        <v>1906660</v>
      </c>
      <c r="F11" s="66">
        <f>SUM(F8:F10)</f>
        <v>140016360</v>
      </c>
      <c r="G11" s="67">
        <v>139454080</v>
      </c>
      <c r="H11" s="68">
        <f t="shared" si="1"/>
        <v>-562280</v>
      </c>
      <c r="I11" s="68">
        <v>143088210</v>
      </c>
      <c r="J11" s="35">
        <f t="shared" si="2"/>
        <v>1.4025184366229249</v>
      </c>
      <c r="K11" s="36">
        <f t="shared" si="3"/>
        <v>-0.4015816437450595</v>
      </c>
      <c r="L11" s="86">
        <v>137852110</v>
      </c>
      <c r="M11" s="87">
        <v>139454080</v>
      </c>
      <c r="N11" s="37">
        <f t="shared" si="4"/>
        <v>1.383119924678701</v>
      </c>
      <c r="O11" s="36">
        <f t="shared" si="5"/>
        <v>-0.4032008242426468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81863550</v>
      </c>
      <c r="D13" s="64">
        <v>80665280</v>
      </c>
      <c r="E13" s="65">
        <f t="shared" si="0"/>
        <v>-1198270</v>
      </c>
      <c r="F13" s="63">
        <v>87244250</v>
      </c>
      <c r="G13" s="64">
        <v>87400160</v>
      </c>
      <c r="H13" s="65">
        <f t="shared" si="1"/>
        <v>155910</v>
      </c>
      <c r="I13" s="65">
        <v>87450240</v>
      </c>
      <c r="J13" s="30">
        <f t="shared" si="2"/>
        <v>-1.4637405780716815</v>
      </c>
      <c r="K13" s="31">
        <f t="shared" si="3"/>
        <v>0.1787051868747797</v>
      </c>
      <c r="L13" s="84">
        <v>147353528</v>
      </c>
      <c r="M13" s="85">
        <v>150298658</v>
      </c>
      <c r="N13" s="32">
        <f t="shared" si="4"/>
        <v>-0.8131939670966004</v>
      </c>
      <c r="O13" s="31">
        <f t="shared" si="5"/>
        <v>0.10373346114640625</v>
      </c>
      <c r="P13" s="6"/>
      <c r="Q13" s="33"/>
    </row>
    <row r="14" spans="1:17" ht="12.75">
      <c r="A14" s="3"/>
      <c r="B14" s="29" t="s">
        <v>21</v>
      </c>
      <c r="C14" s="63">
        <v>3000</v>
      </c>
      <c r="D14" s="64">
        <v>50000</v>
      </c>
      <c r="E14" s="65">
        <f t="shared" si="0"/>
        <v>47000</v>
      </c>
      <c r="F14" s="63">
        <v>3000</v>
      </c>
      <c r="G14" s="64">
        <v>3000</v>
      </c>
      <c r="H14" s="65">
        <f t="shared" si="1"/>
        <v>0</v>
      </c>
      <c r="I14" s="65">
        <v>3000</v>
      </c>
      <c r="J14" s="30">
        <f t="shared" si="2"/>
        <v>1566.6666666666665</v>
      </c>
      <c r="K14" s="31">
        <f t="shared" si="3"/>
        <v>0</v>
      </c>
      <c r="L14" s="84">
        <v>147353528</v>
      </c>
      <c r="M14" s="85">
        <v>150298658</v>
      </c>
      <c r="N14" s="32">
        <f t="shared" si="4"/>
        <v>0.03189608056075861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147353528</v>
      </c>
      <c r="M15" s="85">
        <v>150298658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147353528</v>
      </c>
      <c r="M16" s="85">
        <v>150298658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60420110</v>
      </c>
      <c r="D17" s="64">
        <v>66638248</v>
      </c>
      <c r="E17" s="65">
        <f t="shared" si="0"/>
        <v>6218138</v>
      </c>
      <c r="F17" s="63">
        <v>57334510</v>
      </c>
      <c r="G17" s="64">
        <v>62895498</v>
      </c>
      <c r="H17" s="65">
        <f t="shared" si="1"/>
        <v>5560988</v>
      </c>
      <c r="I17" s="65">
        <v>62924058</v>
      </c>
      <c r="J17" s="42">
        <f t="shared" si="2"/>
        <v>10.291503938010043</v>
      </c>
      <c r="K17" s="31">
        <f t="shared" si="3"/>
        <v>9.699198615284232</v>
      </c>
      <c r="L17" s="88">
        <v>147353528</v>
      </c>
      <c r="M17" s="85">
        <v>150298658</v>
      </c>
      <c r="N17" s="32">
        <f t="shared" si="4"/>
        <v>4.219877246508818</v>
      </c>
      <c r="O17" s="31">
        <f t="shared" si="5"/>
        <v>3.6999585185916963</v>
      </c>
      <c r="P17" s="6"/>
      <c r="Q17" s="33"/>
    </row>
    <row r="18" spans="1:17" ht="16.5">
      <c r="A18" s="3"/>
      <c r="B18" s="34" t="s">
        <v>24</v>
      </c>
      <c r="C18" s="66">
        <f>SUM(C13:C17)</f>
        <v>142286660</v>
      </c>
      <c r="D18" s="67">
        <v>147353528</v>
      </c>
      <c r="E18" s="68">
        <f t="shared" si="0"/>
        <v>5066868</v>
      </c>
      <c r="F18" s="66">
        <f>SUM(F13:F17)</f>
        <v>144581760</v>
      </c>
      <c r="G18" s="67">
        <v>150298658</v>
      </c>
      <c r="H18" s="68">
        <f t="shared" si="1"/>
        <v>5716898</v>
      </c>
      <c r="I18" s="68">
        <v>150377298</v>
      </c>
      <c r="J18" s="43">
        <f t="shared" si="2"/>
        <v>3.5610281385479143</v>
      </c>
      <c r="K18" s="36">
        <f t="shared" si="3"/>
        <v>3.9540935177438703</v>
      </c>
      <c r="L18" s="89">
        <v>147353528</v>
      </c>
      <c r="M18" s="87">
        <v>150298658</v>
      </c>
      <c r="N18" s="37">
        <f t="shared" si="4"/>
        <v>3.4385793599729757</v>
      </c>
      <c r="O18" s="36">
        <f t="shared" si="5"/>
        <v>3.8036919797381024</v>
      </c>
      <c r="P18" s="6"/>
      <c r="Q18" s="38"/>
    </row>
    <row r="19" spans="1:17" ht="16.5">
      <c r="A19" s="44"/>
      <c r="B19" s="45" t="s">
        <v>25</v>
      </c>
      <c r="C19" s="72">
        <f>C11-C18</f>
        <v>-6341210</v>
      </c>
      <c r="D19" s="73">
        <v>-9501418</v>
      </c>
      <c r="E19" s="74">
        <f t="shared" si="0"/>
        <v>-3160208</v>
      </c>
      <c r="F19" s="75">
        <f>F11-F18</f>
        <v>-4565400</v>
      </c>
      <c r="G19" s="76">
        <v>-10844578</v>
      </c>
      <c r="H19" s="77">
        <f t="shared" si="1"/>
        <v>-6279178</v>
      </c>
      <c r="I19" s="77">
        <v>-7289088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8740390</v>
      </c>
      <c r="M22" s="85">
        <v>200000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100000</v>
      </c>
      <c r="D23" s="64">
        <v>8740390</v>
      </c>
      <c r="E23" s="65">
        <f t="shared" si="0"/>
        <v>8640390</v>
      </c>
      <c r="F23" s="63">
        <v>0</v>
      </c>
      <c r="G23" s="64">
        <v>200000</v>
      </c>
      <c r="H23" s="65">
        <f t="shared" si="1"/>
        <v>200000</v>
      </c>
      <c r="I23" s="65">
        <v>0</v>
      </c>
      <c r="J23" s="30">
        <f t="shared" si="2"/>
        <v>8640.39</v>
      </c>
      <c r="K23" s="31">
        <f t="shared" si="3"/>
        <v>0</v>
      </c>
      <c r="L23" s="84">
        <v>8740390</v>
      </c>
      <c r="M23" s="85">
        <v>200000</v>
      </c>
      <c r="N23" s="32">
        <f t="shared" si="4"/>
        <v>98.85588629340339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100000</v>
      </c>
      <c r="D24" s="64">
        <v>0</v>
      </c>
      <c r="E24" s="65">
        <f t="shared" si="0"/>
        <v>-100000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-100</v>
      </c>
      <c r="K24" s="31">
        <f t="shared" si="3"/>
        <v>0</v>
      </c>
      <c r="L24" s="84">
        <v>8740390</v>
      </c>
      <c r="M24" s="85">
        <v>200000</v>
      </c>
      <c r="N24" s="32">
        <f t="shared" si="4"/>
        <v>-1.1441137065966163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8740390</v>
      </c>
      <c r="M25" s="85">
        <v>200000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200000</v>
      </c>
      <c r="D26" s="67">
        <v>8740390</v>
      </c>
      <c r="E26" s="68">
        <f t="shared" si="0"/>
        <v>8540390</v>
      </c>
      <c r="F26" s="66">
        <f>SUM(F22:F24)</f>
        <v>0</v>
      </c>
      <c r="G26" s="67">
        <v>200000</v>
      </c>
      <c r="H26" s="68">
        <f t="shared" si="1"/>
        <v>200000</v>
      </c>
      <c r="I26" s="68">
        <v>0</v>
      </c>
      <c r="J26" s="43">
        <f t="shared" si="2"/>
        <v>4270.195</v>
      </c>
      <c r="K26" s="36">
        <f t="shared" si="3"/>
        <v>0</v>
      </c>
      <c r="L26" s="89">
        <v>8740390</v>
      </c>
      <c r="M26" s="87">
        <v>200000</v>
      </c>
      <c r="N26" s="37">
        <f t="shared" si="4"/>
        <v>97.71177258680677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8740390</v>
      </c>
      <c r="M28" s="85">
        <v>200000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8740390</v>
      </c>
      <c r="M29" s="85">
        <v>200000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8740390</v>
      </c>
      <c r="M30" s="85">
        <v>200000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8740390</v>
      </c>
      <c r="M31" s="85">
        <v>200000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200000</v>
      </c>
      <c r="D32" s="64">
        <v>8740390</v>
      </c>
      <c r="E32" s="65">
        <f t="shared" si="0"/>
        <v>8540390</v>
      </c>
      <c r="F32" s="63">
        <v>0</v>
      </c>
      <c r="G32" s="64">
        <v>200000</v>
      </c>
      <c r="H32" s="65">
        <f t="shared" si="1"/>
        <v>200000</v>
      </c>
      <c r="I32" s="65">
        <v>0</v>
      </c>
      <c r="J32" s="30">
        <f t="shared" si="2"/>
        <v>4270.195</v>
      </c>
      <c r="K32" s="31">
        <f t="shared" si="3"/>
        <v>0</v>
      </c>
      <c r="L32" s="84">
        <v>8740390</v>
      </c>
      <c r="M32" s="85">
        <v>200000</v>
      </c>
      <c r="N32" s="32">
        <f t="shared" si="4"/>
        <v>97.71177258680677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200000</v>
      </c>
      <c r="D33" s="82">
        <v>8740390</v>
      </c>
      <c r="E33" s="83">
        <f t="shared" si="0"/>
        <v>8540390</v>
      </c>
      <c r="F33" s="81">
        <f>SUM(F28:F32)</f>
        <v>0</v>
      </c>
      <c r="G33" s="82">
        <v>200000</v>
      </c>
      <c r="H33" s="83">
        <f t="shared" si="1"/>
        <v>200000</v>
      </c>
      <c r="I33" s="83">
        <v>0</v>
      </c>
      <c r="J33" s="58">
        <f t="shared" si="2"/>
        <v>4270.195</v>
      </c>
      <c r="K33" s="59">
        <f t="shared" si="3"/>
        <v>0</v>
      </c>
      <c r="L33" s="96">
        <v>8740390</v>
      </c>
      <c r="M33" s="97">
        <v>200000</v>
      </c>
      <c r="N33" s="60">
        <f t="shared" si="4"/>
        <v>97.71177258680677</v>
      </c>
      <c r="O33" s="59">
        <f t="shared" si="5"/>
        <v>100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145577017</v>
      </c>
      <c r="D8" s="64">
        <v>167690404</v>
      </c>
      <c r="E8" s="65">
        <f>($D8-$C8)</f>
        <v>22113387</v>
      </c>
      <c r="F8" s="63">
        <v>156495293</v>
      </c>
      <c r="G8" s="64">
        <v>175404174</v>
      </c>
      <c r="H8" s="65">
        <f>($G8-$F8)</f>
        <v>18908881</v>
      </c>
      <c r="I8" s="65">
        <v>183472765</v>
      </c>
      <c r="J8" s="30">
        <f>IF($C8=0,0,($E8/$C8)*100)</f>
        <v>15.190163568195658</v>
      </c>
      <c r="K8" s="31">
        <f>IF($F8=0,0,($H8/$F8)*100)</f>
        <v>12.082715484612052</v>
      </c>
      <c r="L8" s="84">
        <v>596689996</v>
      </c>
      <c r="M8" s="85">
        <v>627158856</v>
      </c>
      <c r="N8" s="32">
        <f>IF($L8=0,0,($E8/$L8)*100)</f>
        <v>3.7060093429151437</v>
      </c>
      <c r="O8" s="31">
        <f>IF($M8=0,0,($H8/$M8)*100)</f>
        <v>3.015006615803891</v>
      </c>
      <c r="P8" s="6"/>
      <c r="Q8" s="33"/>
    </row>
    <row r="9" spans="1:17" ht="12.75">
      <c r="A9" s="3"/>
      <c r="B9" s="29" t="s">
        <v>16</v>
      </c>
      <c r="C9" s="63">
        <v>331496517</v>
      </c>
      <c r="D9" s="64">
        <v>322690063</v>
      </c>
      <c r="E9" s="65">
        <f>($D9-$C9)</f>
        <v>-8806454</v>
      </c>
      <c r="F9" s="63">
        <v>355608756</v>
      </c>
      <c r="G9" s="64">
        <v>337533208</v>
      </c>
      <c r="H9" s="65">
        <f>($G9-$F9)</f>
        <v>-18075548</v>
      </c>
      <c r="I9" s="65">
        <v>353060361</v>
      </c>
      <c r="J9" s="30">
        <f>IF($C9=0,0,($E9/$C9)*100)</f>
        <v>-2.656575121722923</v>
      </c>
      <c r="K9" s="31">
        <f>IF($F9=0,0,($H9/$F9)*100)</f>
        <v>-5.082987326667513</v>
      </c>
      <c r="L9" s="84">
        <v>596689996</v>
      </c>
      <c r="M9" s="85">
        <v>627158856</v>
      </c>
      <c r="N9" s="32">
        <f>IF($L9=0,0,($E9/$L9)*100)</f>
        <v>-1.4758843049213783</v>
      </c>
      <c r="O9" s="31">
        <f>IF($M9=0,0,($H9/$M9)*100)</f>
        <v>-2.88213230620473</v>
      </c>
      <c r="P9" s="6"/>
      <c r="Q9" s="33"/>
    </row>
    <row r="10" spans="1:17" ht="12.75">
      <c r="A10" s="3"/>
      <c r="B10" s="29" t="s">
        <v>17</v>
      </c>
      <c r="C10" s="63">
        <v>83389962</v>
      </c>
      <c r="D10" s="64">
        <v>106309529</v>
      </c>
      <c r="E10" s="65">
        <f aca="true" t="shared" si="0" ref="E10:E33">($D10-$C10)</f>
        <v>22919567</v>
      </c>
      <c r="F10" s="63">
        <v>89886007</v>
      </c>
      <c r="G10" s="64">
        <v>114221474</v>
      </c>
      <c r="H10" s="65">
        <f aca="true" t="shared" si="1" ref="H10:H33">($G10-$F10)</f>
        <v>24335467</v>
      </c>
      <c r="I10" s="65">
        <v>125385222</v>
      </c>
      <c r="J10" s="30">
        <f aca="true" t="shared" si="2" ref="J10:J33">IF($C10=0,0,($E10/$C10)*100)</f>
        <v>27.484803266848836</v>
      </c>
      <c r="K10" s="31">
        <f aca="true" t="shared" si="3" ref="K10:K33">IF($F10=0,0,($H10/$F10)*100)</f>
        <v>27.07369902414288</v>
      </c>
      <c r="L10" s="84">
        <v>596689996</v>
      </c>
      <c r="M10" s="85">
        <v>627158856</v>
      </c>
      <c r="N10" s="32">
        <f aca="true" t="shared" si="4" ref="N10:N33">IF($L10=0,0,($E10/$L10)*100)</f>
        <v>3.8411180267215337</v>
      </c>
      <c r="O10" s="31">
        <f aca="true" t="shared" si="5" ref="O10:O33">IF($M10=0,0,($H10/$M10)*100)</f>
        <v>3.8802716037864573</v>
      </c>
      <c r="P10" s="6"/>
      <c r="Q10" s="33"/>
    </row>
    <row r="11" spans="1:17" ht="16.5">
      <c r="A11" s="7"/>
      <c r="B11" s="34" t="s">
        <v>18</v>
      </c>
      <c r="C11" s="66">
        <f>SUM(C8:C10)</f>
        <v>560463496</v>
      </c>
      <c r="D11" s="67">
        <v>596689996</v>
      </c>
      <c r="E11" s="68">
        <f t="shared" si="0"/>
        <v>36226500</v>
      </c>
      <c r="F11" s="66">
        <f>SUM(F8:F10)</f>
        <v>601990056</v>
      </c>
      <c r="G11" s="67">
        <v>627158856</v>
      </c>
      <c r="H11" s="68">
        <f t="shared" si="1"/>
        <v>25168800</v>
      </c>
      <c r="I11" s="68">
        <v>661918348</v>
      </c>
      <c r="J11" s="35">
        <f t="shared" si="2"/>
        <v>6.463668063762711</v>
      </c>
      <c r="K11" s="36">
        <f t="shared" si="3"/>
        <v>4.180932849163209</v>
      </c>
      <c r="L11" s="86">
        <v>596689996</v>
      </c>
      <c r="M11" s="87">
        <v>627158856</v>
      </c>
      <c r="N11" s="37">
        <f t="shared" si="4"/>
        <v>6.0712430647153</v>
      </c>
      <c r="O11" s="36">
        <f t="shared" si="5"/>
        <v>4.013145913385619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174829458</v>
      </c>
      <c r="D13" s="64">
        <v>167438512</v>
      </c>
      <c r="E13" s="65">
        <f t="shared" si="0"/>
        <v>-7390946</v>
      </c>
      <c r="F13" s="63">
        <v>187941665</v>
      </c>
      <c r="G13" s="64">
        <v>175140683</v>
      </c>
      <c r="H13" s="65">
        <f t="shared" si="1"/>
        <v>-12800982</v>
      </c>
      <c r="I13" s="65">
        <v>183197155</v>
      </c>
      <c r="J13" s="30">
        <f t="shared" si="2"/>
        <v>-4.227517538834903</v>
      </c>
      <c r="K13" s="31">
        <f t="shared" si="3"/>
        <v>-6.811146426738318</v>
      </c>
      <c r="L13" s="84">
        <v>519974318</v>
      </c>
      <c r="M13" s="85">
        <v>534381784</v>
      </c>
      <c r="N13" s="32">
        <f t="shared" si="4"/>
        <v>-1.4214059702848632</v>
      </c>
      <c r="O13" s="31">
        <f t="shared" si="5"/>
        <v>-2.395474992463441</v>
      </c>
      <c r="P13" s="6"/>
      <c r="Q13" s="33"/>
    </row>
    <row r="14" spans="1:17" ht="12.75">
      <c r="A14" s="3"/>
      <c r="B14" s="29" t="s">
        <v>21</v>
      </c>
      <c r="C14" s="63">
        <v>11241166</v>
      </c>
      <c r="D14" s="64">
        <v>10968271</v>
      </c>
      <c r="E14" s="65">
        <f t="shared" si="0"/>
        <v>-272895</v>
      </c>
      <c r="F14" s="63">
        <v>12084253</v>
      </c>
      <c r="G14" s="64">
        <v>11472811</v>
      </c>
      <c r="H14" s="65">
        <f t="shared" si="1"/>
        <v>-611442</v>
      </c>
      <c r="I14" s="65">
        <v>12000561</v>
      </c>
      <c r="J14" s="30">
        <f t="shared" si="2"/>
        <v>-2.4276396238610833</v>
      </c>
      <c r="K14" s="31">
        <f t="shared" si="3"/>
        <v>-5.0598245501811325</v>
      </c>
      <c r="L14" s="84">
        <v>519974318</v>
      </c>
      <c r="M14" s="85">
        <v>534381784</v>
      </c>
      <c r="N14" s="32">
        <f t="shared" si="4"/>
        <v>-0.052482399717287576</v>
      </c>
      <c r="O14" s="31">
        <f t="shared" si="5"/>
        <v>-0.11442044214590968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519974318</v>
      </c>
      <c r="M15" s="85">
        <v>534381784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167584925</v>
      </c>
      <c r="D16" s="64">
        <v>142294193</v>
      </c>
      <c r="E16" s="65">
        <f t="shared" si="0"/>
        <v>-25290732</v>
      </c>
      <c r="F16" s="63">
        <v>180153794</v>
      </c>
      <c r="G16" s="64">
        <v>143600318</v>
      </c>
      <c r="H16" s="65">
        <f t="shared" si="1"/>
        <v>-36553476</v>
      </c>
      <c r="I16" s="65">
        <v>145416894</v>
      </c>
      <c r="J16" s="30">
        <f t="shared" si="2"/>
        <v>-15.091292966834576</v>
      </c>
      <c r="K16" s="31">
        <f t="shared" si="3"/>
        <v>-20.290150536602077</v>
      </c>
      <c r="L16" s="84">
        <v>519974318</v>
      </c>
      <c r="M16" s="85">
        <v>534381784</v>
      </c>
      <c r="N16" s="32">
        <f t="shared" si="4"/>
        <v>-4.863842525391802</v>
      </c>
      <c r="O16" s="31">
        <f t="shared" si="5"/>
        <v>-6.84032972201762</v>
      </c>
      <c r="P16" s="6"/>
      <c r="Q16" s="33"/>
    </row>
    <row r="17" spans="1:17" ht="12.75">
      <c r="A17" s="3"/>
      <c r="B17" s="29" t="s">
        <v>23</v>
      </c>
      <c r="C17" s="63">
        <v>212412489</v>
      </c>
      <c r="D17" s="64">
        <v>199273342</v>
      </c>
      <c r="E17" s="65">
        <f t="shared" si="0"/>
        <v>-13139147</v>
      </c>
      <c r="F17" s="63">
        <v>228343435</v>
      </c>
      <c r="G17" s="64">
        <v>204167972</v>
      </c>
      <c r="H17" s="65">
        <f t="shared" si="1"/>
        <v>-24175463</v>
      </c>
      <c r="I17" s="65">
        <v>210470259</v>
      </c>
      <c r="J17" s="42">
        <f t="shared" si="2"/>
        <v>-6.185675362996194</v>
      </c>
      <c r="K17" s="31">
        <f t="shared" si="3"/>
        <v>-10.587325622039451</v>
      </c>
      <c r="L17" s="88">
        <v>519974318</v>
      </c>
      <c r="M17" s="85">
        <v>534381784</v>
      </c>
      <c r="N17" s="32">
        <f t="shared" si="4"/>
        <v>-2.5268838373667526</v>
      </c>
      <c r="O17" s="31">
        <f t="shared" si="5"/>
        <v>-4.524005818282159</v>
      </c>
      <c r="P17" s="6"/>
      <c r="Q17" s="33"/>
    </row>
    <row r="18" spans="1:17" ht="16.5">
      <c r="A18" s="3"/>
      <c r="B18" s="34" t="s">
        <v>24</v>
      </c>
      <c r="C18" s="66">
        <f>SUM(C13:C17)</f>
        <v>566068038</v>
      </c>
      <c r="D18" s="67">
        <v>519974318</v>
      </c>
      <c r="E18" s="68">
        <f t="shared" si="0"/>
        <v>-46093720</v>
      </c>
      <c r="F18" s="66">
        <f>SUM(F13:F17)</f>
        <v>608523147</v>
      </c>
      <c r="G18" s="67">
        <v>534381784</v>
      </c>
      <c r="H18" s="68">
        <f t="shared" si="1"/>
        <v>-74141363</v>
      </c>
      <c r="I18" s="68">
        <v>551084869</v>
      </c>
      <c r="J18" s="43">
        <f t="shared" si="2"/>
        <v>-8.142787952284987</v>
      </c>
      <c r="K18" s="36">
        <f t="shared" si="3"/>
        <v>-12.183819689606647</v>
      </c>
      <c r="L18" s="89">
        <v>519974318</v>
      </c>
      <c r="M18" s="87">
        <v>534381784</v>
      </c>
      <c r="N18" s="37">
        <f t="shared" si="4"/>
        <v>-8.864614732760705</v>
      </c>
      <c r="O18" s="36">
        <f t="shared" si="5"/>
        <v>-13.87423097490913</v>
      </c>
      <c r="P18" s="6"/>
      <c r="Q18" s="38"/>
    </row>
    <row r="19" spans="1:17" ht="16.5">
      <c r="A19" s="44"/>
      <c r="B19" s="45" t="s">
        <v>25</v>
      </c>
      <c r="C19" s="72">
        <f>C11-C18</f>
        <v>-5604542</v>
      </c>
      <c r="D19" s="73">
        <v>76715678</v>
      </c>
      <c r="E19" s="74">
        <f t="shared" si="0"/>
        <v>82320220</v>
      </c>
      <c r="F19" s="75">
        <f>F11-F18</f>
        <v>-6533091</v>
      </c>
      <c r="G19" s="76">
        <v>92777072</v>
      </c>
      <c r="H19" s="77">
        <f t="shared" si="1"/>
        <v>99310163</v>
      </c>
      <c r="I19" s="77">
        <v>110833479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49803000</v>
      </c>
      <c r="M22" s="85">
        <v>36580000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49803000</v>
      </c>
      <c r="M23" s="85">
        <v>36580000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189756000</v>
      </c>
      <c r="D24" s="64">
        <v>49803000</v>
      </c>
      <c r="E24" s="65">
        <f t="shared" si="0"/>
        <v>-139953000</v>
      </c>
      <c r="F24" s="63">
        <v>125020000</v>
      </c>
      <c r="G24" s="64">
        <v>36580000</v>
      </c>
      <c r="H24" s="65">
        <f t="shared" si="1"/>
        <v>-88440000</v>
      </c>
      <c r="I24" s="65">
        <v>32908000</v>
      </c>
      <c r="J24" s="30">
        <f t="shared" si="2"/>
        <v>-73.75418959084298</v>
      </c>
      <c r="K24" s="31">
        <f t="shared" si="3"/>
        <v>-70.74068149096145</v>
      </c>
      <c r="L24" s="84">
        <v>49803000</v>
      </c>
      <c r="M24" s="85">
        <v>36580000</v>
      </c>
      <c r="N24" s="32">
        <f t="shared" si="4"/>
        <v>-281.01319197638696</v>
      </c>
      <c r="O24" s="31">
        <f t="shared" si="5"/>
        <v>-241.7714598141061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49803000</v>
      </c>
      <c r="M25" s="85">
        <v>36580000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189756000</v>
      </c>
      <c r="D26" s="67">
        <v>49803000</v>
      </c>
      <c r="E26" s="68">
        <f t="shared" si="0"/>
        <v>-139953000</v>
      </c>
      <c r="F26" s="66">
        <f>SUM(F22:F24)</f>
        <v>125020000</v>
      </c>
      <c r="G26" s="67">
        <v>36580000</v>
      </c>
      <c r="H26" s="68">
        <f t="shared" si="1"/>
        <v>-88440000</v>
      </c>
      <c r="I26" s="68">
        <v>32908000</v>
      </c>
      <c r="J26" s="43">
        <f t="shared" si="2"/>
        <v>-73.75418959084298</v>
      </c>
      <c r="K26" s="36">
        <f t="shared" si="3"/>
        <v>-70.74068149096145</v>
      </c>
      <c r="L26" s="89">
        <v>49803000</v>
      </c>
      <c r="M26" s="87">
        <v>36580000</v>
      </c>
      <c r="N26" s="37">
        <f t="shared" si="4"/>
        <v>-281.01319197638696</v>
      </c>
      <c r="O26" s="36">
        <f t="shared" si="5"/>
        <v>-241.7714598141061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31000000</v>
      </c>
      <c r="D28" s="64">
        <v>26803000</v>
      </c>
      <c r="E28" s="65">
        <f t="shared" si="0"/>
        <v>-4197000</v>
      </c>
      <c r="F28" s="63">
        <v>51395000</v>
      </c>
      <c r="G28" s="64">
        <v>27441000</v>
      </c>
      <c r="H28" s="65">
        <f t="shared" si="1"/>
        <v>-23954000</v>
      </c>
      <c r="I28" s="65">
        <v>37908000</v>
      </c>
      <c r="J28" s="30">
        <f t="shared" si="2"/>
        <v>-13.538709677419355</v>
      </c>
      <c r="K28" s="31">
        <f t="shared" si="3"/>
        <v>-46.60764665823523</v>
      </c>
      <c r="L28" s="84">
        <v>69303000</v>
      </c>
      <c r="M28" s="85">
        <v>134384000</v>
      </c>
      <c r="N28" s="32">
        <f t="shared" si="4"/>
        <v>-6.056014891130254</v>
      </c>
      <c r="O28" s="31">
        <f t="shared" si="5"/>
        <v>-17.82503869508275</v>
      </c>
      <c r="P28" s="6"/>
      <c r="Q28" s="33"/>
    </row>
    <row r="29" spans="1:17" ht="12.75">
      <c r="A29" s="7"/>
      <c r="B29" s="29" t="s">
        <v>33</v>
      </c>
      <c r="C29" s="63">
        <v>183615000</v>
      </c>
      <c r="D29" s="64">
        <v>42500000</v>
      </c>
      <c r="E29" s="65">
        <f t="shared" si="0"/>
        <v>-141115000</v>
      </c>
      <c r="F29" s="63">
        <v>100625000</v>
      </c>
      <c r="G29" s="64">
        <v>27139000</v>
      </c>
      <c r="H29" s="65">
        <f t="shared" si="1"/>
        <v>-73486000</v>
      </c>
      <c r="I29" s="65">
        <v>20000000</v>
      </c>
      <c r="J29" s="30">
        <f t="shared" si="2"/>
        <v>-76.8537428859298</v>
      </c>
      <c r="K29" s="31">
        <f t="shared" si="3"/>
        <v>-73.02956521739131</v>
      </c>
      <c r="L29" s="84">
        <v>69303000</v>
      </c>
      <c r="M29" s="85">
        <v>134384000</v>
      </c>
      <c r="N29" s="32">
        <f t="shared" si="4"/>
        <v>-203.62033389607953</v>
      </c>
      <c r="O29" s="31">
        <f t="shared" si="5"/>
        <v>-54.68359328491486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69303000</v>
      </c>
      <c r="M30" s="85">
        <v>134384000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69303000</v>
      </c>
      <c r="M31" s="85">
        <v>134384000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43041000</v>
      </c>
      <c r="D32" s="64">
        <v>0</v>
      </c>
      <c r="E32" s="65">
        <f t="shared" si="0"/>
        <v>-43041000</v>
      </c>
      <c r="F32" s="63">
        <v>14261000</v>
      </c>
      <c r="G32" s="64">
        <v>79804000</v>
      </c>
      <c r="H32" s="65">
        <f t="shared" si="1"/>
        <v>65543000</v>
      </c>
      <c r="I32" s="65">
        <v>129073000</v>
      </c>
      <c r="J32" s="30">
        <f t="shared" si="2"/>
        <v>-100</v>
      </c>
      <c r="K32" s="31">
        <f t="shared" si="3"/>
        <v>459.59610125517145</v>
      </c>
      <c r="L32" s="84">
        <v>69303000</v>
      </c>
      <c r="M32" s="85">
        <v>134384000</v>
      </c>
      <c r="N32" s="32">
        <f t="shared" si="4"/>
        <v>-62.10553655685901</v>
      </c>
      <c r="O32" s="31">
        <f t="shared" si="5"/>
        <v>48.77291939516609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257656000</v>
      </c>
      <c r="D33" s="82">
        <v>69303000</v>
      </c>
      <c r="E33" s="83">
        <f t="shared" si="0"/>
        <v>-188353000</v>
      </c>
      <c r="F33" s="81">
        <f>SUM(F28:F32)</f>
        <v>166281000</v>
      </c>
      <c r="G33" s="82">
        <v>134384000</v>
      </c>
      <c r="H33" s="83">
        <f t="shared" si="1"/>
        <v>-31897000</v>
      </c>
      <c r="I33" s="83">
        <v>186981000</v>
      </c>
      <c r="J33" s="58">
        <f t="shared" si="2"/>
        <v>-73.1025087713851</v>
      </c>
      <c r="K33" s="59">
        <f t="shared" si="3"/>
        <v>-19.182588509811705</v>
      </c>
      <c r="L33" s="96">
        <v>69303000</v>
      </c>
      <c r="M33" s="97">
        <v>134384000</v>
      </c>
      <c r="N33" s="60">
        <f t="shared" si="4"/>
        <v>-271.7818853440688</v>
      </c>
      <c r="O33" s="59">
        <f t="shared" si="5"/>
        <v>-23.73571258483153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107095207</v>
      </c>
      <c r="M8" s="85">
        <v>113007679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107095207</v>
      </c>
      <c r="M9" s="85">
        <v>113007679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104859639</v>
      </c>
      <c r="D10" s="64">
        <v>107095207</v>
      </c>
      <c r="E10" s="65">
        <f aca="true" t="shared" si="0" ref="E10:E33">($D10-$C10)</f>
        <v>2235568</v>
      </c>
      <c r="F10" s="63">
        <v>109758367</v>
      </c>
      <c r="G10" s="64">
        <v>113007679</v>
      </c>
      <c r="H10" s="65">
        <f aca="true" t="shared" si="1" ref="H10:H33">($G10-$F10)</f>
        <v>3249312</v>
      </c>
      <c r="I10" s="65">
        <v>115753021</v>
      </c>
      <c r="J10" s="30">
        <f aca="true" t="shared" si="2" ref="J10:J33">IF($C10=0,0,($E10/$C10)*100)</f>
        <v>2.131962327278277</v>
      </c>
      <c r="K10" s="31">
        <f aca="true" t="shared" si="3" ref="K10:K33">IF($F10=0,0,($H10/$F10)*100)</f>
        <v>2.96042305367025</v>
      </c>
      <c r="L10" s="84">
        <v>107095207</v>
      </c>
      <c r="M10" s="85">
        <v>113007679</v>
      </c>
      <c r="N10" s="32">
        <f aca="true" t="shared" si="4" ref="N10:N33">IF($L10=0,0,($E10/$L10)*100)</f>
        <v>2.087458498492841</v>
      </c>
      <c r="O10" s="31">
        <f aca="true" t="shared" si="5" ref="O10:O33">IF($M10=0,0,($H10/$M10)*100)</f>
        <v>2.875301951825769</v>
      </c>
      <c r="P10" s="6"/>
      <c r="Q10" s="33"/>
    </row>
    <row r="11" spans="1:17" ht="16.5">
      <c r="A11" s="7"/>
      <c r="B11" s="34" t="s">
        <v>18</v>
      </c>
      <c r="C11" s="66">
        <f>SUM(C8:C10)</f>
        <v>104859639</v>
      </c>
      <c r="D11" s="67">
        <v>107095207</v>
      </c>
      <c r="E11" s="68">
        <f t="shared" si="0"/>
        <v>2235568</v>
      </c>
      <c r="F11" s="66">
        <f>SUM(F8:F10)</f>
        <v>109758367</v>
      </c>
      <c r="G11" s="67">
        <v>113007679</v>
      </c>
      <c r="H11" s="68">
        <f t="shared" si="1"/>
        <v>3249312</v>
      </c>
      <c r="I11" s="68">
        <v>115753021</v>
      </c>
      <c r="J11" s="35">
        <f t="shared" si="2"/>
        <v>2.131962327278277</v>
      </c>
      <c r="K11" s="36">
        <f t="shared" si="3"/>
        <v>2.96042305367025</v>
      </c>
      <c r="L11" s="86">
        <v>107095207</v>
      </c>
      <c r="M11" s="87">
        <v>113007679</v>
      </c>
      <c r="N11" s="37">
        <f t="shared" si="4"/>
        <v>2.087458498492841</v>
      </c>
      <c r="O11" s="36">
        <f t="shared" si="5"/>
        <v>2.875301951825769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68452571</v>
      </c>
      <c r="D13" s="64">
        <v>71343476</v>
      </c>
      <c r="E13" s="65">
        <f t="shared" si="0"/>
        <v>2890905</v>
      </c>
      <c r="F13" s="63">
        <v>73175798</v>
      </c>
      <c r="G13" s="64">
        <v>74957682</v>
      </c>
      <c r="H13" s="65">
        <f t="shared" si="1"/>
        <v>1781884</v>
      </c>
      <c r="I13" s="65">
        <v>76895475</v>
      </c>
      <c r="J13" s="30">
        <f t="shared" si="2"/>
        <v>4.223223405297662</v>
      </c>
      <c r="K13" s="31">
        <f t="shared" si="3"/>
        <v>2.435072863844956</v>
      </c>
      <c r="L13" s="84">
        <v>106476737</v>
      </c>
      <c r="M13" s="85">
        <v>112354015</v>
      </c>
      <c r="N13" s="32">
        <f t="shared" si="4"/>
        <v>2.7150578440434363</v>
      </c>
      <c r="O13" s="31">
        <f t="shared" si="5"/>
        <v>1.5859548944468074</v>
      </c>
      <c r="P13" s="6"/>
      <c r="Q13" s="33"/>
    </row>
    <row r="14" spans="1:17" ht="12.75">
      <c r="A14" s="3"/>
      <c r="B14" s="29" t="s">
        <v>21</v>
      </c>
      <c r="C14" s="63">
        <v>245783</v>
      </c>
      <c r="D14" s="64">
        <v>200000</v>
      </c>
      <c r="E14" s="65">
        <f t="shared" si="0"/>
        <v>-45783</v>
      </c>
      <c r="F14" s="63">
        <v>264216</v>
      </c>
      <c r="G14" s="64">
        <v>211800</v>
      </c>
      <c r="H14" s="65">
        <f t="shared" si="1"/>
        <v>-52416</v>
      </c>
      <c r="I14" s="65">
        <v>224932</v>
      </c>
      <c r="J14" s="30">
        <f t="shared" si="2"/>
        <v>-18.627407103013635</v>
      </c>
      <c r="K14" s="31">
        <f t="shared" si="3"/>
        <v>-19.838314106640023</v>
      </c>
      <c r="L14" s="84">
        <v>106476737</v>
      </c>
      <c r="M14" s="85">
        <v>112354015</v>
      </c>
      <c r="N14" s="32">
        <f t="shared" si="4"/>
        <v>-0.04299812455747963</v>
      </c>
      <c r="O14" s="31">
        <f t="shared" si="5"/>
        <v>-0.04665253840728344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106476737</v>
      </c>
      <c r="M15" s="85">
        <v>112354015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106476737</v>
      </c>
      <c r="M16" s="85">
        <v>112354015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36161505</v>
      </c>
      <c r="D17" s="64">
        <v>34933261</v>
      </c>
      <c r="E17" s="65">
        <f t="shared" si="0"/>
        <v>-1228244</v>
      </c>
      <c r="F17" s="63">
        <v>36318411</v>
      </c>
      <c r="G17" s="64">
        <v>37184533</v>
      </c>
      <c r="H17" s="65">
        <f t="shared" si="1"/>
        <v>866122</v>
      </c>
      <c r="I17" s="65">
        <v>38066382</v>
      </c>
      <c r="J17" s="42">
        <f t="shared" si="2"/>
        <v>-3.3965511114650786</v>
      </c>
      <c r="K17" s="31">
        <f t="shared" si="3"/>
        <v>2.3848014716282604</v>
      </c>
      <c r="L17" s="88">
        <v>106476737</v>
      </c>
      <c r="M17" s="85">
        <v>112354015</v>
      </c>
      <c r="N17" s="32">
        <f t="shared" si="4"/>
        <v>-1.1535327195460545</v>
      </c>
      <c r="O17" s="31">
        <f t="shared" si="5"/>
        <v>0.7708865588826532</v>
      </c>
      <c r="P17" s="6"/>
      <c r="Q17" s="33"/>
    </row>
    <row r="18" spans="1:17" ht="16.5">
      <c r="A18" s="3"/>
      <c r="B18" s="34" t="s">
        <v>24</v>
      </c>
      <c r="C18" s="66">
        <f>SUM(C13:C17)</f>
        <v>104859859</v>
      </c>
      <c r="D18" s="67">
        <v>106476737</v>
      </c>
      <c r="E18" s="68">
        <f t="shared" si="0"/>
        <v>1616878</v>
      </c>
      <c r="F18" s="66">
        <f>SUM(F13:F17)</f>
        <v>109758425</v>
      </c>
      <c r="G18" s="67">
        <v>112354015</v>
      </c>
      <c r="H18" s="68">
        <f t="shared" si="1"/>
        <v>2595590</v>
      </c>
      <c r="I18" s="68">
        <v>115186789</v>
      </c>
      <c r="J18" s="43">
        <f t="shared" si="2"/>
        <v>1.5419418025347524</v>
      </c>
      <c r="K18" s="36">
        <f t="shared" si="3"/>
        <v>2.364820741551275</v>
      </c>
      <c r="L18" s="89">
        <v>106476737</v>
      </c>
      <c r="M18" s="87">
        <v>112354015</v>
      </c>
      <c r="N18" s="37">
        <f t="shared" si="4"/>
        <v>1.5185269999399023</v>
      </c>
      <c r="O18" s="36">
        <f t="shared" si="5"/>
        <v>2.3101889149221773</v>
      </c>
      <c r="P18" s="6"/>
      <c r="Q18" s="38"/>
    </row>
    <row r="19" spans="1:17" ht="16.5">
      <c r="A19" s="44"/>
      <c r="B19" s="45" t="s">
        <v>25</v>
      </c>
      <c r="C19" s="72">
        <f>C11-C18</f>
        <v>-220</v>
      </c>
      <c r="D19" s="73">
        <v>618470</v>
      </c>
      <c r="E19" s="74">
        <f t="shared" si="0"/>
        <v>618690</v>
      </c>
      <c r="F19" s="75">
        <f>F11-F18</f>
        <v>-58</v>
      </c>
      <c r="G19" s="76">
        <v>653664</v>
      </c>
      <c r="H19" s="77">
        <f t="shared" si="1"/>
        <v>653722</v>
      </c>
      <c r="I19" s="77">
        <v>566232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618470</v>
      </c>
      <c r="M22" s="85">
        <v>653665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618470</v>
      </c>
      <c r="E23" s="65">
        <f t="shared" si="0"/>
        <v>618470</v>
      </c>
      <c r="F23" s="63">
        <v>0</v>
      </c>
      <c r="G23" s="64">
        <v>653665</v>
      </c>
      <c r="H23" s="65">
        <f t="shared" si="1"/>
        <v>653665</v>
      </c>
      <c r="I23" s="65">
        <v>566232</v>
      </c>
      <c r="J23" s="30">
        <f t="shared" si="2"/>
        <v>0</v>
      </c>
      <c r="K23" s="31">
        <f t="shared" si="3"/>
        <v>0</v>
      </c>
      <c r="L23" s="84">
        <v>618470</v>
      </c>
      <c r="M23" s="85">
        <v>653665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618470</v>
      </c>
      <c r="M24" s="85">
        <v>653665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618470</v>
      </c>
      <c r="M25" s="85">
        <v>653665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618470</v>
      </c>
      <c r="E26" s="68">
        <f t="shared" si="0"/>
        <v>618470</v>
      </c>
      <c r="F26" s="66">
        <f>SUM(F22:F24)</f>
        <v>0</v>
      </c>
      <c r="G26" s="67">
        <v>653665</v>
      </c>
      <c r="H26" s="68">
        <f t="shared" si="1"/>
        <v>653665</v>
      </c>
      <c r="I26" s="68">
        <v>566232</v>
      </c>
      <c r="J26" s="43">
        <f t="shared" si="2"/>
        <v>0</v>
      </c>
      <c r="K26" s="36">
        <f t="shared" si="3"/>
        <v>0</v>
      </c>
      <c r="L26" s="89">
        <v>618470</v>
      </c>
      <c r="M26" s="87">
        <v>653665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618470</v>
      </c>
      <c r="M28" s="85">
        <v>653665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618470</v>
      </c>
      <c r="M29" s="85">
        <v>653665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618470</v>
      </c>
      <c r="M30" s="85">
        <v>653665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618470</v>
      </c>
      <c r="M31" s="85">
        <v>653665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618470</v>
      </c>
      <c r="E32" s="65">
        <f t="shared" si="0"/>
        <v>618470</v>
      </c>
      <c r="F32" s="63">
        <v>0</v>
      </c>
      <c r="G32" s="64">
        <v>653665</v>
      </c>
      <c r="H32" s="65">
        <f t="shared" si="1"/>
        <v>653665</v>
      </c>
      <c r="I32" s="65">
        <v>566232</v>
      </c>
      <c r="J32" s="30">
        <f t="shared" si="2"/>
        <v>0</v>
      </c>
      <c r="K32" s="31">
        <f t="shared" si="3"/>
        <v>0</v>
      </c>
      <c r="L32" s="84">
        <v>618470</v>
      </c>
      <c r="M32" s="85">
        <v>653665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618470</v>
      </c>
      <c r="E33" s="83">
        <f t="shared" si="0"/>
        <v>618470</v>
      </c>
      <c r="F33" s="81">
        <f>SUM(F28:F32)</f>
        <v>0</v>
      </c>
      <c r="G33" s="82">
        <v>653665</v>
      </c>
      <c r="H33" s="83">
        <f t="shared" si="1"/>
        <v>653665</v>
      </c>
      <c r="I33" s="83">
        <v>566232</v>
      </c>
      <c r="J33" s="58">
        <f t="shared" si="2"/>
        <v>0</v>
      </c>
      <c r="K33" s="59">
        <f t="shared" si="3"/>
        <v>0</v>
      </c>
      <c r="L33" s="96">
        <v>618470</v>
      </c>
      <c r="M33" s="97">
        <v>653665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10737605</v>
      </c>
      <c r="D8" s="64">
        <v>19029390</v>
      </c>
      <c r="E8" s="65">
        <f>($D8-$C8)</f>
        <v>8291785</v>
      </c>
      <c r="F8" s="63">
        <v>11317437</v>
      </c>
      <c r="G8" s="64">
        <v>19904741</v>
      </c>
      <c r="H8" s="65">
        <f>($G8-$F8)</f>
        <v>8587304</v>
      </c>
      <c r="I8" s="65">
        <v>20820358</v>
      </c>
      <c r="J8" s="30">
        <f>IF($C8=0,0,($E8/$C8)*100)</f>
        <v>77.22192239330838</v>
      </c>
      <c r="K8" s="31">
        <f>IF($F8=0,0,($H8/$F8)*100)</f>
        <v>75.87675548801376</v>
      </c>
      <c r="L8" s="84">
        <v>73630935</v>
      </c>
      <c r="M8" s="85">
        <v>76508273</v>
      </c>
      <c r="N8" s="32">
        <f>IF($L8=0,0,($E8/$L8)*100)</f>
        <v>11.261278971942975</v>
      </c>
      <c r="O8" s="31">
        <f>IF($M8=0,0,($H8/$M8)*100)</f>
        <v>11.224020178837392</v>
      </c>
      <c r="P8" s="6"/>
      <c r="Q8" s="33"/>
    </row>
    <row r="9" spans="1:17" ht="12.75">
      <c r="A9" s="3"/>
      <c r="B9" s="29" t="s">
        <v>16</v>
      </c>
      <c r="C9" s="63">
        <v>30126184</v>
      </c>
      <c r="D9" s="64">
        <v>26481103</v>
      </c>
      <c r="E9" s="65">
        <f>($D9-$C9)</f>
        <v>-3645081</v>
      </c>
      <c r="F9" s="63">
        <v>31753002</v>
      </c>
      <c r="G9" s="64">
        <v>27699232</v>
      </c>
      <c r="H9" s="65">
        <f>($G9-$F9)</f>
        <v>-4053770</v>
      </c>
      <c r="I9" s="65">
        <v>28973399</v>
      </c>
      <c r="J9" s="30">
        <f>IF($C9=0,0,($E9/$C9)*100)</f>
        <v>-12.099378401194125</v>
      </c>
      <c r="K9" s="31">
        <f>IF($F9=0,0,($H9/$F9)*100)</f>
        <v>-12.766572433056881</v>
      </c>
      <c r="L9" s="84">
        <v>73630935</v>
      </c>
      <c r="M9" s="85">
        <v>76508273</v>
      </c>
      <c r="N9" s="32">
        <f>IF($L9=0,0,($E9/$L9)*100)</f>
        <v>-4.950474960015107</v>
      </c>
      <c r="O9" s="31">
        <f>IF($M9=0,0,($H9/$M9)*100)</f>
        <v>-5.298472754704579</v>
      </c>
      <c r="P9" s="6"/>
      <c r="Q9" s="33"/>
    </row>
    <row r="10" spans="1:17" ht="12.75">
      <c r="A10" s="3"/>
      <c r="B10" s="29" t="s">
        <v>17</v>
      </c>
      <c r="C10" s="63">
        <v>30903209</v>
      </c>
      <c r="D10" s="64">
        <v>28120442</v>
      </c>
      <c r="E10" s="65">
        <f aca="true" t="shared" si="0" ref="E10:E33">($D10-$C10)</f>
        <v>-2782767</v>
      </c>
      <c r="F10" s="63">
        <v>32866456</v>
      </c>
      <c r="G10" s="64">
        <v>28904300</v>
      </c>
      <c r="H10" s="65">
        <f aca="true" t="shared" si="1" ref="H10:H33">($G10-$F10)</f>
        <v>-3962156</v>
      </c>
      <c r="I10" s="65">
        <v>30641272</v>
      </c>
      <c r="J10" s="30">
        <f aca="true" t="shared" si="2" ref="J10:J33">IF($C10=0,0,($E10/$C10)*100)</f>
        <v>-9.004783289657718</v>
      </c>
      <c r="K10" s="31">
        <f aca="true" t="shared" si="3" ref="K10:K33">IF($F10=0,0,($H10/$F10)*100)</f>
        <v>-12.05531865072401</v>
      </c>
      <c r="L10" s="84">
        <v>73630935</v>
      </c>
      <c r="M10" s="85">
        <v>76508273</v>
      </c>
      <c r="N10" s="32">
        <f aca="true" t="shared" si="4" ref="N10:N33">IF($L10=0,0,($E10/$L10)*100)</f>
        <v>-3.7793449180021956</v>
      </c>
      <c r="O10" s="31">
        <f aca="true" t="shared" si="5" ref="O10:O33">IF($M10=0,0,($H10/$M10)*100)</f>
        <v>-5.178728841520185</v>
      </c>
      <c r="P10" s="6"/>
      <c r="Q10" s="33"/>
    </row>
    <row r="11" spans="1:17" ht="16.5">
      <c r="A11" s="7"/>
      <c r="B11" s="34" t="s">
        <v>18</v>
      </c>
      <c r="C11" s="66">
        <f>SUM(C8:C10)</f>
        <v>71766998</v>
      </c>
      <c r="D11" s="67">
        <v>73630935</v>
      </c>
      <c r="E11" s="68">
        <f t="shared" si="0"/>
        <v>1863937</v>
      </c>
      <c r="F11" s="66">
        <f>SUM(F8:F10)</f>
        <v>75936895</v>
      </c>
      <c r="G11" s="67">
        <v>76508273</v>
      </c>
      <c r="H11" s="68">
        <f t="shared" si="1"/>
        <v>571378</v>
      </c>
      <c r="I11" s="68">
        <v>80435029</v>
      </c>
      <c r="J11" s="35">
        <f t="shared" si="2"/>
        <v>2.597206309228651</v>
      </c>
      <c r="K11" s="36">
        <f t="shared" si="3"/>
        <v>0.7524379288881906</v>
      </c>
      <c r="L11" s="86">
        <v>73630935</v>
      </c>
      <c r="M11" s="87">
        <v>76508273</v>
      </c>
      <c r="N11" s="37">
        <f t="shared" si="4"/>
        <v>2.531459093925671</v>
      </c>
      <c r="O11" s="36">
        <f t="shared" si="5"/>
        <v>0.7468185826126281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28347972</v>
      </c>
      <c r="D13" s="64">
        <v>29767531</v>
      </c>
      <c r="E13" s="65">
        <f t="shared" si="0"/>
        <v>1419559</v>
      </c>
      <c r="F13" s="63">
        <v>29878765</v>
      </c>
      <c r="G13" s="64">
        <v>31504836</v>
      </c>
      <c r="H13" s="65">
        <f t="shared" si="1"/>
        <v>1626071</v>
      </c>
      <c r="I13" s="65">
        <v>33343589</v>
      </c>
      <c r="J13" s="30">
        <f t="shared" si="2"/>
        <v>5.007621003717656</v>
      </c>
      <c r="K13" s="31">
        <f t="shared" si="3"/>
        <v>5.442229623613961</v>
      </c>
      <c r="L13" s="84">
        <v>87479078</v>
      </c>
      <c r="M13" s="85">
        <v>91955785</v>
      </c>
      <c r="N13" s="32">
        <f t="shared" si="4"/>
        <v>1.6227411541763164</v>
      </c>
      <c r="O13" s="31">
        <f t="shared" si="5"/>
        <v>1.7683183282052348</v>
      </c>
      <c r="P13" s="6"/>
      <c r="Q13" s="33"/>
    </row>
    <row r="14" spans="1:17" ht="12.75">
      <c r="A14" s="3"/>
      <c r="B14" s="29" t="s">
        <v>21</v>
      </c>
      <c r="C14" s="63">
        <v>7485301</v>
      </c>
      <c r="D14" s="64">
        <v>11556558</v>
      </c>
      <c r="E14" s="65">
        <f t="shared" si="0"/>
        <v>4071257</v>
      </c>
      <c r="F14" s="63">
        <v>7889506</v>
      </c>
      <c r="G14" s="64">
        <v>12088159</v>
      </c>
      <c r="H14" s="65">
        <f t="shared" si="1"/>
        <v>4198653</v>
      </c>
      <c r="I14" s="65">
        <v>12644215</v>
      </c>
      <c r="J14" s="30">
        <f t="shared" si="2"/>
        <v>54.39002386143189</v>
      </c>
      <c r="K14" s="31">
        <f t="shared" si="3"/>
        <v>53.21819895947858</v>
      </c>
      <c r="L14" s="84">
        <v>87479078</v>
      </c>
      <c r="M14" s="85">
        <v>91955785</v>
      </c>
      <c r="N14" s="32">
        <f t="shared" si="4"/>
        <v>4.6539779488759585</v>
      </c>
      <c r="O14" s="31">
        <f t="shared" si="5"/>
        <v>4.5659476453819625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87479078</v>
      </c>
      <c r="M15" s="85">
        <v>91955785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17925063</v>
      </c>
      <c r="D16" s="64">
        <v>17313100</v>
      </c>
      <c r="E16" s="65">
        <f t="shared" si="0"/>
        <v>-611963</v>
      </c>
      <c r="F16" s="63">
        <v>18893016</v>
      </c>
      <c r="G16" s="64">
        <v>18260901</v>
      </c>
      <c r="H16" s="65">
        <f t="shared" si="1"/>
        <v>-632115</v>
      </c>
      <c r="I16" s="65">
        <v>19898100</v>
      </c>
      <c r="J16" s="30">
        <f t="shared" si="2"/>
        <v>-3.4140075267796823</v>
      </c>
      <c r="K16" s="31">
        <f t="shared" si="3"/>
        <v>-3.3457601475592886</v>
      </c>
      <c r="L16" s="84">
        <v>87479078</v>
      </c>
      <c r="M16" s="85">
        <v>91955785</v>
      </c>
      <c r="N16" s="32">
        <f t="shared" si="4"/>
        <v>-0.6995535549654512</v>
      </c>
      <c r="O16" s="31">
        <f t="shared" si="5"/>
        <v>-0.6874118903992826</v>
      </c>
      <c r="P16" s="6"/>
      <c r="Q16" s="33"/>
    </row>
    <row r="17" spans="1:17" ht="12.75">
      <c r="A17" s="3"/>
      <c r="B17" s="29" t="s">
        <v>23</v>
      </c>
      <c r="C17" s="63">
        <v>23007650</v>
      </c>
      <c r="D17" s="64">
        <v>28841889</v>
      </c>
      <c r="E17" s="65">
        <f t="shared" si="0"/>
        <v>5834239</v>
      </c>
      <c r="F17" s="63">
        <v>23937089</v>
      </c>
      <c r="G17" s="64">
        <v>30101889</v>
      </c>
      <c r="H17" s="65">
        <f t="shared" si="1"/>
        <v>6164800</v>
      </c>
      <c r="I17" s="65">
        <v>31431301</v>
      </c>
      <c r="J17" s="42">
        <f t="shared" si="2"/>
        <v>25.357822289542824</v>
      </c>
      <c r="K17" s="31">
        <f t="shared" si="3"/>
        <v>25.754175873265122</v>
      </c>
      <c r="L17" s="88">
        <v>87479078</v>
      </c>
      <c r="M17" s="85">
        <v>91955785</v>
      </c>
      <c r="N17" s="32">
        <f t="shared" si="4"/>
        <v>6.669296400220405</v>
      </c>
      <c r="O17" s="31">
        <f t="shared" si="5"/>
        <v>6.704091537035979</v>
      </c>
      <c r="P17" s="6"/>
      <c r="Q17" s="33"/>
    </row>
    <row r="18" spans="1:17" ht="16.5">
      <c r="A18" s="3"/>
      <c r="B18" s="34" t="s">
        <v>24</v>
      </c>
      <c r="C18" s="66">
        <f>SUM(C13:C17)</f>
        <v>76765986</v>
      </c>
      <c r="D18" s="67">
        <v>87479078</v>
      </c>
      <c r="E18" s="68">
        <f t="shared" si="0"/>
        <v>10713092</v>
      </c>
      <c r="F18" s="66">
        <f>SUM(F13:F17)</f>
        <v>80598376</v>
      </c>
      <c r="G18" s="67">
        <v>91955785</v>
      </c>
      <c r="H18" s="68">
        <f t="shared" si="1"/>
        <v>11357409</v>
      </c>
      <c r="I18" s="68">
        <v>97317205</v>
      </c>
      <c r="J18" s="43">
        <f t="shared" si="2"/>
        <v>13.95551931033622</v>
      </c>
      <c r="K18" s="36">
        <f t="shared" si="3"/>
        <v>14.091362088983034</v>
      </c>
      <c r="L18" s="89">
        <v>87479078</v>
      </c>
      <c r="M18" s="87">
        <v>91955785</v>
      </c>
      <c r="N18" s="37">
        <f t="shared" si="4"/>
        <v>12.246461948307228</v>
      </c>
      <c r="O18" s="36">
        <f t="shared" si="5"/>
        <v>12.350945620223893</v>
      </c>
      <c r="P18" s="6"/>
      <c r="Q18" s="38"/>
    </row>
    <row r="19" spans="1:17" ht="16.5">
      <c r="A19" s="44"/>
      <c r="B19" s="45" t="s">
        <v>25</v>
      </c>
      <c r="C19" s="72">
        <f>C11-C18</f>
        <v>-4998988</v>
      </c>
      <c r="D19" s="73">
        <v>-13848143</v>
      </c>
      <c r="E19" s="74">
        <f t="shared" si="0"/>
        <v>-8849155</v>
      </c>
      <c r="F19" s="75">
        <f>F11-F18</f>
        <v>-4661481</v>
      </c>
      <c r="G19" s="76">
        <v>-15447512</v>
      </c>
      <c r="H19" s="77">
        <f t="shared" si="1"/>
        <v>-10786031</v>
      </c>
      <c r="I19" s="77">
        <v>-16882176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17321000</v>
      </c>
      <c r="M22" s="85">
        <v>7538000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-10000000</v>
      </c>
      <c r="H23" s="65">
        <f t="shared" si="1"/>
        <v>-10000000</v>
      </c>
      <c r="I23" s="65">
        <v>-20000000</v>
      </c>
      <c r="J23" s="30">
        <f t="shared" si="2"/>
        <v>0</v>
      </c>
      <c r="K23" s="31">
        <f t="shared" si="3"/>
        <v>0</v>
      </c>
      <c r="L23" s="84">
        <v>17321000</v>
      </c>
      <c r="M23" s="85">
        <v>7538000</v>
      </c>
      <c r="N23" s="32">
        <f t="shared" si="4"/>
        <v>0</v>
      </c>
      <c r="O23" s="31">
        <f t="shared" si="5"/>
        <v>-132.66118333775538</v>
      </c>
      <c r="P23" s="6"/>
      <c r="Q23" s="33"/>
    </row>
    <row r="24" spans="1:17" ht="12.75">
      <c r="A24" s="7"/>
      <c r="B24" s="29" t="s">
        <v>29</v>
      </c>
      <c r="C24" s="63">
        <v>9399000</v>
      </c>
      <c r="D24" s="64">
        <v>17321000</v>
      </c>
      <c r="E24" s="65">
        <f t="shared" si="0"/>
        <v>7922000</v>
      </c>
      <c r="F24" s="63">
        <v>9708000</v>
      </c>
      <c r="G24" s="64">
        <v>17538000</v>
      </c>
      <c r="H24" s="65">
        <f t="shared" si="1"/>
        <v>7830000</v>
      </c>
      <c r="I24" s="65">
        <v>27698000</v>
      </c>
      <c r="J24" s="30">
        <f t="shared" si="2"/>
        <v>84.28556229386105</v>
      </c>
      <c r="K24" s="31">
        <f t="shared" si="3"/>
        <v>80.65512978986403</v>
      </c>
      <c r="L24" s="84">
        <v>17321000</v>
      </c>
      <c r="M24" s="85">
        <v>7538000</v>
      </c>
      <c r="N24" s="32">
        <f t="shared" si="4"/>
        <v>45.736389353963396</v>
      </c>
      <c r="O24" s="31">
        <f t="shared" si="5"/>
        <v>103.87370655346247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17321000</v>
      </c>
      <c r="M25" s="85">
        <v>7538000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9399000</v>
      </c>
      <c r="D26" s="67">
        <v>17321000</v>
      </c>
      <c r="E26" s="68">
        <f t="shared" si="0"/>
        <v>7922000</v>
      </c>
      <c r="F26" s="66">
        <f>SUM(F22:F24)</f>
        <v>9708000</v>
      </c>
      <c r="G26" s="67">
        <v>7538000</v>
      </c>
      <c r="H26" s="68">
        <f t="shared" si="1"/>
        <v>-2170000</v>
      </c>
      <c r="I26" s="68">
        <v>7698000</v>
      </c>
      <c r="J26" s="43">
        <f t="shared" si="2"/>
        <v>84.28556229386105</v>
      </c>
      <c r="K26" s="36">
        <f t="shared" si="3"/>
        <v>-22.35269880510919</v>
      </c>
      <c r="L26" s="89">
        <v>17321000</v>
      </c>
      <c r="M26" s="87">
        <v>7538000</v>
      </c>
      <c r="N26" s="37">
        <f t="shared" si="4"/>
        <v>45.736389353963396</v>
      </c>
      <c r="O26" s="36">
        <f t="shared" si="5"/>
        <v>-28.787476784292913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10000000</v>
      </c>
      <c r="E28" s="65">
        <f t="shared" si="0"/>
        <v>10000000</v>
      </c>
      <c r="F28" s="63">
        <v>0</v>
      </c>
      <c r="G28" s="64">
        <v>10000000</v>
      </c>
      <c r="H28" s="65">
        <f t="shared" si="1"/>
        <v>10000000</v>
      </c>
      <c r="I28" s="65">
        <v>20000000</v>
      </c>
      <c r="J28" s="30">
        <f t="shared" si="2"/>
        <v>0</v>
      </c>
      <c r="K28" s="31">
        <f t="shared" si="3"/>
        <v>0</v>
      </c>
      <c r="L28" s="84">
        <v>17321000</v>
      </c>
      <c r="M28" s="85">
        <v>17538000</v>
      </c>
      <c r="N28" s="32">
        <f t="shared" si="4"/>
        <v>57.73338721782807</v>
      </c>
      <c r="O28" s="31">
        <f t="shared" si="5"/>
        <v>57.019044360816515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0</v>
      </c>
      <c r="E29" s="65">
        <f t="shared" si="0"/>
        <v>-1920000</v>
      </c>
      <c r="F29" s="63">
        <v>2026000</v>
      </c>
      <c r="G29" s="64">
        <v>0</v>
      </c>
      <c r="H29" s="65">
        <f t="shared" si="1"/>
        <v>-2026000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17321000</v>
      </c>
      <c r="M29" s="85">
        <v>17538000</v>
      </c>
      <c r="N29" s="32">
        <f t="shared" si="4"/>
        <v>-11.084810345822989</v>
      </c>
      <c r="O29" s="31">
        <f t="shared" si="5"/>
        <v>-11.552058387501425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17321000</v>
      </c>
      <c r="M30" s="85">
        <v>17538000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17321000</v>
      </c>
      <c r="M31" s="85">
        <v>17538000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7479000</v>
      </c>
      <c r="D32" s="64">
        <v>7321000</v>
      </c>
      <c r="E32" s="65">
        <f t="shared" si="0"/>
        <v>-158000</v>
      </c>
      <c r="F32" s="63">
        <v>7682000</v>
      </c>
      <c r="G32" s="64">
        <v>7538000</v>
      </c>
      <c r="H32" s="65">
        <f t="shared" si="1"/>
        <v>-144000</v>
      </c>
      <c r="I32" s="65">
        <v>7698000</v>
      </c>
      <c r="J32" s="30">
        <f t="shared" si="2"/>
        <v>-2.112581895975398</v>
      </c>
      <c r="K32" s="31">
        <f t="shared" si="3"/>
        <v>-1.8745118458734704</v>
      </c>
      <c r="L32" s="84">
        <v>17321000</v>
      </c>
      <c r="M32" s="85">
        <v>17538000</v>
      </c>
      <c r="N32" s="32">
        <f t="shared" si="4"/>
        <v>-0.9121875180416836</v>
      </c>
      <c r="O32" s="31">
        <f t="shared" si="5"/>
        <v>-0.8210742387957578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9399000</v>
      </c>
      <c r="D33" s="82">
        <v>17321000</v>
      </c>
      <c r="E33" s="83">
        <f t="shared" si="0"/>
        <v>7922000</v>
      </c>
      <c r="F33" s="81">
        <f>SUM(F28:F32)</f>
        <v>9708000</v>
      </c>
      <c r="G33" s="82">
        <v>17538000</v>
      </c>
      <c r="H33" s="83">
        <f t="shared" si="1"/>
        <v>7830000</v>
      </c>
      <c r="I33" s="83">
        <v>27698000</v>
      </c>
      <c r="J33" s="58">
        <f t="shared" si="2"/>
        <v>84.28556229386105</v>
      </c>
      <c r="K33" s="59">
        <f t="shared" si="3"/>
        <v>80.65512978986403</v>
      </c>
      <c r="L33" s="96">
        <v>17321000</v>
      </c>
      <c r="M33" s="97">
        <v>17538000</v>
      </c>
      <c r="N33" s="60">
        <f t="shared" si="4"/>
        <v>45.736389353963396</v>
      </c>
      <c r="O33" s="59">
        <f t="shared" si="5"/>
        <v>44.64591173451933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51197935</v>
      </c>
      <c r="D8" s="64">
        <v>45289566</v>
      </c>
      <c r="E8" s="65">
        <f>($D8-$C8)</f>
        <v>-5908369</v>
      </c>
      <c r="F8" s="63">
        <v>54269811</v>
      </c>
      <c r="G8" s="64">
        <v>49407905</v>
      </c>
      <c r="H8" s="65">
        <f>($G8-$F8)</f>
        <v>-4861906</v>
      </c>
      <c r="I8" s="65">
        <v>51680670</v>
      </c>
      <c r="J8" s="30">
        <f>IF($C8=0,0,($E8/$C8)*100)</f>
        <v>-11.540248644793975</v>
      </c>
      <c r="K8" s="31">
        <f>IF($F8=0,0,($H8/$F8)*100)</f>
        <v>-8.95876714956682</v>
      </c>
      <c r="L8" s="84">
        <v>284813347</v>
      </c>
      <c r="M8" s="85">
        <v>295490577</v>
      </c>
      <c r="N8" s="32">
        <f>IF($L8=0,0,($E8/$L8)*100)</f>
        <v>-2.0744705478988665</v>
      </c>
      <c r="O8" s="31">
        <f>IF($M8=0,0,($H8/$M8)*100)</f>
        <v>-1.6453675272359025</v>
      </c>
      <c r="P8" s="6"/>
      <c r="Q8" s="33"/>
    </row>
    <row r="9" spans="1:17" ht="12.75">
      <c r="A9" s="3"/>
      <c r="B9" s="29" t="s">
        <v>16</v>
      </c>
      <c r="C9" s="63">
        <v>166191940</v>
      </c>
      <c r="D9" s="64">
        <v>167133411</v>
      </c>
      <c r="E9" s="65">
        <f>($D9-$C9)</f>
        <v>941471</v>
      </c>
      <c r="F9" s="63">
        <v>176163455</v>
      </c>
      <c r="G9" s="64">
        <v>171398674</v>
      </c>
      <c r="H9" s="65">
        <f>($G9-$F9)</f>
        <v>-4764781</v>
      </c>
      <c r="I9" s="65">
        <v>179283012</v>
      </c>
      <c r="J9" s="30">
        <f>IF($C9=0,0,($E9/$C9)*100)</f>
        <v>0.5664961850737166</v>
      </c>
      <c r="K9" s="31">
        <f>IF($F9=0,0,($H9/$F9)*100)</f>
        <v>-2.7047499721210624</v>
      </c>
      <c r="L9" s="84">
        <v>284813347</v>
      </c>
      <c r="M9" s="85">
        <v>295490577</v>
      </c>
      <c r="N9" s="32">
        <f>IF($L9=0,0,($E9/$L9)*100)</f>
        <v>0.33055719119792515</v>
      </c>
      <c r="O9" s="31">
        <f>IF($M9=0,0,($H9/$M9)*100)</f>
        <v>-1.6124984587918012</v>
      </c>
      <c r="P9" s="6"/>
      <c r="Q9" s="33"/>
    </row>
    <row r="10" spans="1:17" ht="12.75">
      <c r="A10" s="3"/>
      <c r="B10" s="29" t="s">
        <v>17</v>
      </c>
      <c r="C10" s="63">
        <v>74281007</v>
      </c>
      <c r="D10" s="64">
        <v>72390370</v>
      </c>
      <c r="E10" s="65">
        <f aca="true" t="shared" si="0" ref="E10:E33">($D10-$C10)</f>
        <v>-1890637</v>
      </c>
      <c r="F10" s="63">
        <v>79111878</v>
      </c>
      <c r="G10" s="64">
        <v>74683998</v>
      </c>
      <c r="H10" s="65">
        <f aca="true" t="shared" si="1" ref="H10:H33">($G10-$F10)</f>
        <v>-4427880</v>
      </c>
      <c r="I10" s="65">
        <v>79255594</v>
      </c>
      <c r="J10" s="30">
        <f aca="true" t="shared" si="2" ref="J10:J33">IF($C10=0,0,($E10/$C10)*100)</f>
        <v>-2.545249554842465</v>
      </c>
      <c r="K10" s="31">
        <f aca="true" t="shared" si="3" ref="K10:K33">IF($F10=0,0,($H10/$F10)*100)</f>
        <v>-5.596985069675631</v>
      </c>
      <c r="L10" s="84">
        <v>284813347</v>
      </c>
      <c r="M10" s="85">
        <v>295490577</v>
      </c>
      <c r="N10" s="32">
        <f aca="true" t="shared" si="4" ref="N10:N33">IF($L10=0,0,($E10/$L10)*100)</f>
        <v>-0.6638161518462826</v>
      </c>
      <c r="O10" s="31">
        <f aca="true" t="shared" si="5" ref="O10:O33">IF($M10=0,0,($H10/$M10)*100)</f>
        <v>-1.4984843323785584</v>
      </c>
      <c r="P10" s="6"/>
      <c r="Q10" s="33"/>
    </row>
    <row r="11" spans="1:17" ht="16.5">
      <c r="A11" s="7"/>
      <c r="B11" s="34" t="s">
        <v>18</v>
      </c>
      <c r="C11" s="66">
        <f>SUM(C8:C10)</f>
        <v>291670882</v>
      </c>
      <c r="D11" s="67">
        <v>284813347</v>
      </c>
      <c r="E11" s="68">
        <f t="shared" si="0"/>
        <v>-6857535</v>
      </c>
      <c r="F11" s="66">
        <f>SUM(F8:F10)</f>
        <v>309545144</v>
      </c>
      <c r="G11" s="67">
        <v>295490577</v>
      </c>
      <c r="H11" s="68">
        <f t="shared" si="1"/>
        <v>-14054567</v>
      </c>
      <c r="I11" s="68">
        <v>310219276</v>
      </c>
      <c r="J11" s="35">
        <f t="shared" si="2"/>
        <v>-2.3511208774004393</v>
      </c>
      <c r="K11" s="36">
        <f t="shared" si="3"/>
        <v>-4.540393306896781</v>
      </c>
      <c r="L11" s="86">
        <v>284813347</v>
      </c>
      <c r="M11" s="87">
        <v>295490577</v>
      </c>
      <c r="N11" s="37">
        <f t="shared" si="4"/>
        <v>-2.407729508547224</v>
      </c>
      <c r="O11" s="36">
        <f t="shared" si="5"/>
        <v>-4.756350318406262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101045563</v>
      </c>
      <c r="D13" s="64">
        <v>99403274</v>
      </c>
      <c r="E13" s="65">
        <f t="shared" si="0"/>
        <v>-1642289</v>
      </c>
      <c r="F13" s="63">
        <v>107765095</v>
      </c>
      <c r="G13" s="64">
        <v>104686802</v>
      </c>
      <c r="H13" s="65">
        <f t="shared" si="1"/>
        <v>-3078293</v>
      </c>
      <c r="I13" s="65">
        <v>109502396</v>
      </c>
      <c r="J13" s="30">
        <f t="shared" si="2"/>
        <v>-1.6252955114911876</v>
      </c>
      <c r="K13" s="31">
        <f t="shared" si="3"/>
        <v>-2.8564842818539713</v>
      </c>
      <c r="L13" s="84">
        <v>334021601</v>
      </c>
      <c r="M13" s="85">
        <v>363028561</v>
      </c>
      <c r="N13" s="32">
        <f t="shared" si="4"/>
        <v>-0.4916714952216518</v>
      </c>
      <c r="O13" s="31">
        <f t="shared" si="5"/>
        <v>-0.8479478836377283</v>
      </c>
      <c r="P13" s="6"/>
      <c r="Q13" s="33"/>
    </row>
    <row r="14" spans="1:17" ht="12.75">
      <c r="A14" s="3"/>
      <c r="B14" s="29" t="s">
        <v>21</v>
      </c>
      <c r="C14" s="63">
        <v>18699533</v>
      </c>
      <c r="D14" s="64">
        <v>20483238</v>
      </c>
      <c r="E14" s="65">
        <f t="shared" si="0"/>
        <v>1783705</v>
      </c>
      <c r="F14" s="63">
        <v>17619115</v>
      </c>
      <c r="G14" s="64">
        <v>21425467</v>
      </c>
      <c r="H14" s="65">
        <f t="shared" si="1"/>
        <v>3806352</v>
      </c>
      <c r="I14" s="65">
        <v>22411039</v>
      </c>
      <c r="J14" s="30">
        <f t="shared" si="2"/>
        <v>9.538767625908092</v>
      </c>
      <c r="K14" s="31">
        <f t="shared" si="3"/>
        <v>21.60353684052803</v>
      </c>
      <c r="L14" s="84">
        <v>334021601</v>
      </c>
      <c r="M14" s="85">
        <v>363028561</v>
      </c>
      <c r="N14" s="32">
        <f t="shared" si="4"/>
        <v>0.5340088768690142</v>
      </c>
      <c r="O14" s="31">
        <f t="shared" si="5"/>
        <v>1.048499321793031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334021601</v>
      </c>
      <c r="M15" s="85">
        <v>363028561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125454839</v>
      </c>
      <c r="D16" s="64">
        <v>108146838</v>
      </c>
      <c r="E16" s="65">
        <f t="shared" si="0"/>
        <v>-17308001</v>
      </c>
      <c r="F16" s="63">
        <v>133823681</v>
      </c>
      <c r="G16" s="64">
        <v>128761294</v>
      </c>
      <c r="H16" s="65">
        <f t="shared" si="1"/>
        <v>-5062387</v>
      </c>
      <c r="I16" s="65">
        <v>138950787</v>
      </c>
      <c r="J16" s="30">
        <f t="shared" si="2"/>
        <v>-13.796200400049932</v>
      </c>
      <c r="K16" s="31">
        <f t="shared" si="3"/>
        <v>-3.7828783083615822</v>
      </c>
      <c r="L16" s="84">
        <v>334021601</v>
      </c>
      <c r="M16" s="85">
        <v>363028561</v>
      </c>
      <c r="N16" s="32">
        <f t="shared" si="4"/>
        <v>-5.181701108007084</v>
      </c>
      <c r="O16" s="31">
        <f t="shared" si="5"/>
        <v>-1.3944872508254247</v>
      </c>
      <c r="P16" s="6"/>
      <c r="Q16" s="33"/>
    </row>
    <row r="17" spans="1:17" ht="12.75">
      <c r="A17" s="3"/>
      <c r="B17" s="29" t="s">
        <v>23</v>
      </c>
      <c r="C17" s="63">
        <v>117206594</v>
      </c>
      <c r="D17" s="64">
        <v>105988251</v>
      </c>
      <c r="E17" s="65">
        <f t="shared" si="0"/>
        <v>-11218343</v>
      </c>
      <c r="F17" s="63">
        <v>114675286</v>
      </c>
      <c r="G17" s="64">
        <v>108154998</v>
      </c>
      <c r="H17" s="65">
        <f t="shared" si="1"/>
        <v>-6520288</v>
      </c>
      <c r="I17" s="65">
        <v>113064169</v>
      </c>
      <c r="J17" s="42">
        <f t="shared" si="2"/>
        <v>-9.571426501822925</v>
      </c>
      <c r="K17" s="31">
        <f t="shared" si="3"/>
        <v>-5.685870275483769</v>
      </c>
      <c r="L17" s="88">
        <v>334021601</v>
      </c>
      <c r="M17" s="85">
        <v>363028561</v>
      </c>
      <c r="N17" s="32">
        <f t="shared" si="4"/>
        <v>-3.358568118473272</v>
      </c>
      <c r="O17" s="31">
        <f t="shared" si="5"/>
        <v>-1.7960812730654543</v>
      </c>
      <c r="P17" s="6"/>
      <c r="Q17" s="33"/>
    </row>
    <row r="18" spans="1:17" ht="16.5">
      <c r="A18" s="3"/>
      <c r="B18" s="34" t="s">
        <v>24</v>
      </c>
      <c r="C18" s="66">
        <f>SUM(C13:C17)</f>
        <v>362406529</v>
      </c>
      <c r="D18" s="67">
        <v>334021601</v>
      </c>
      <c r="E18" s="68">
        <f t="shared" si="0"/>
        <v>-28384928</v>
      </c>
      <c r="F18" s="66">
        <f>SUM(F13:F17)</f>
        <v>373883177</v>
      </c>
      <c r="G18" s="67">
        <v>363028561</v>
      </c>
      <c r="H18" s="68">
        <f t="shared" si="1"/>
        <v>-10854616</v>
      </c>
      <c r="I18" s="68">
        <v>383928391</v>
      </c>
      <c r="J18" s="43">
        <f t="shared" si="2"/>
        <v>-7.832344543660249</v>
      </c>
      <c r="K18" s="36">
        <f t="shared" si="3"/>
        <v>-2.9032105929708627</v>
      </c>
      <c r="L18" s="89">
        <v>334021601</v>
      </c>
      <c r="M18" s="87">
        <v>363028561</v>
      </c>
      <c r="N18" s="37">
        <f t="shared" si="4"/>
        <v>-8.497931844832992</v>
      </c>
      <c r="O18" s="36">
        <f t="shared" si="5"/>
        <v>-2.990017085735577</v>
      </c>
      <c r="P18" s="6"/>
      <c r="Q18" s="38"/>
    </row>
    <row r="19" spans="1:17" ht="16.5">
      <c r="A19" s="44"/>
      <c r="B19" s="45" t="s">
        <v>25</v>
      </c>
      <c r="C19" s="72">
        <f>C11-C18</f>
        <v>-70735647</v>
      </c>
      <c r="D19" s="73">
        <v>-49208254</v>
      </c>
      <c r="E19" s="74">
        <f t="shared" si="0"/>
        <v>21527393</v>
      </c>
      <c r="F19" s="75">
        <f>F11-F18</f>
        <v>-64338033</v>
      </c>
      <c r="G19" s="76">
        <v>-67537984</v>
      </c>
      <c r="H19" s="77">
        <f t="shared" si="1"/>
        <v>-3199951</v>
      </c>
      <c r="I19" s="77">
        <v>-73709115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44251304</v>
      </c>
      <c r="M22" s="85">
        <v>19406087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1400000</v>
      </c>
      <c r="E23" s="65">
        <f t="shared" si="0"/>
        <v>1400000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44251304</v>
      </c>
      <c r="M23" s="85">
        <v>19406087</v>
      </c>
      <c r="N23" s="32">
        <f t="shared" si="4"/>
        <v>3.1637485756351946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14678261</v>
      </c>
      <c r="D24" s="64">
        <v>42851304</v>
      </c>
      <c r="E24" s="65">
        <f t="shared" si="0"/>
        <v>28173043</v>
      </c>
      <c r="F24" s="63">
        <v>15943392</v>
      </c>
      <c r="G24" s="64">
        <v>19406087</v>
      </c>
      <c r="H24" s="65">
        <f t="shared" si="1"/>
        <v>3462695</v>
      </c>
      <c r="I24" s="65">
        <v>20973914</v>
      </c>
      <c r="J24" s="30">
        <f t="shared" si="2"/>
        <v>191.93719882757227</v>
      </c>
      <c r="K24" s="31">
        <f t="shared" si="3"/>
        <v>21.718684455603928</v>
      </c>
      <c r="L24" s="84">
        <v>44251304</v>
      </c>
      <c r="M24" s="85">
        <v>19406087</v>
      </c>
      <c r="N24" s="32">
        <f t="shared" si="4"/>
        <v>63.666017616113635</v>
      </c>
      <c r="O24" s="31">
        <f t="shared" si="5"/>
        <v>17.843344719623282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44251304</v>
      </c>
      <c r="M25" s="85">
        <v>19406087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14678261</v>
      </c>
      <c r="D26" s="67">
        <v>44251304</v>
      </c>
      <c r="E26" s="68">
        <f t="shared" si="0"/>
        <v>29573043</v>
      </c>
      <c r="F26" s="66">
        <f>SUM(F22:F24)</f>
        <v>15943392</v>
      </c>
      <c r="G26" s="67">
        <v>19406087</v>
      </c>
      <c r="H26" s="68">
        <f t="shared" si="1"/>
        <v>3462695</v>
      </c>
      <c r="I26" s="68">
        <v>20973914</v>
      </c>
      <c r="J26" s="43">
        <f t="shared" si="2"/>
        <v>201.47511343475907</v>
      </c>
      <c r="K26" s="36">
        <f t="shared" si="3"/>
        <v>21.718684455603928</v>
      </c>
      <c r="L26" s="89">
        <v>44251304</v>
      </c>
      <c r="M26" s="87">
        <v>19406087</v>
      </c>
      <c r="N26" s="37">
        <f t="shared" si="4"/>
        <v>66.82976619174885</v>
      </c>
      <c r="O26" s="36">
        <f t="shared" si="5"/>
        <v>17.843344719623282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4456522</v>
      </c>
      <c r="D28" s="64">
        <v>6260351</v>
      </c>
      <c r="E28" s="65">
        <f t="shared" si="0"/>
        <v>1803829</v>
      </c>
      <c r="F28" s="63">
        <v>6956522</v>
      </c>
      <c r="G28" s="64">
        <v>6956522</v>
      </c>
      <c r="H28" s="65">
        <f t="shared" si="1"/>
        <v>0</v>
      </c>
      <c r="I28" s="65">
        <v>6000000</v>
      </c>
      <c r="J28" s="30">
        <f t="shared" si="2"/>
        <v>40.47616055749304</v>
      </c>
      <c r="K28" s="31">
        <f t="shared" si="3"/>
        <v>0</v>
      </c>
      <c r="L28" s="84">
        <v>44251304</v>
      </c>
      <c r="M28" s="85">
        <v>19406087</v>
      </c>
      <c r="N28" s="32">
        <f t="shared" si="4"/>
        <v>4.076329592456756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2398261</v>
      </c>
      <c r="D29" s="64">
        <v>713615</v>
      </c>
      <c r="E29" s="65">
        <f t="shared" si="0"/>
        <v>-1684646</v>
      </c>
      <c r="F29" s="63">
        <v>2026000</v>
      </c>
      <c r="G29" s="64">
        <v>1000000</v>
      </c>
      <c r="H29" s="65">
        <f t="shared" si="1"/>
        <v>-1026000</v>
      </c>
      <c r="I29" s="65">
        <v>7000000</v>
      </c>
      <c r="J29" s="30">
        <f t="shared" si="2"/>
        <v>-70.24448131375193</v>
      </c>
      <c r="K29" s="31">
        <f t="shared" si="3"/>
        <v>-50.6416584402764</v>
      </c>
      <c r="L29" s="84">
        <v>44251304</v>
      </c>
      <c r="M29" s="85">
        <v>19406087</v>
      </c>
      <c r="N29" s="32">
        <f t="shared" si="4"/>
        <v>-3.8069974163925204</v>
      </c>
      <c r="O29" s="31">
        <f t="shared" si="5"/>
        <v>-5.28700092914146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44251304</v>
      </c>
      <c r="M30" s="85">
        <v>19406087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3911739</v>
      </c>
      <c r="D31" s="64">
        <v>5838669</v>
      </c>
      <c r="E31" s="65">
        <f t="shared" si="0"/>
        <v>1926930</v>
      </c>
      <c r="F31" s="63">
        <v>3480435</v>
      </c>
      <c r="G31" s="64">
        <v>3224783</v>
      </c>
      <c r="H31" s="65">
        <f t="shared" si="1"/>
        <v>-255652</v>
      </c>
      <c r="I31" s="65">
        <v>1973914</v>
      </c>
      <c r="J31" s="30">
        <f t="shared" si="2"/>
        <v>49.26018837146343</v>
      </c>
      <c r="K31" s="31">
        <f t="shared" si="3"/>
        <v>-7.345403663622507</v>
      </c>
      <c r="L31" s="84">
        <v>44251304</v>
      </c>
      <c r="M31" s="85">
        <v>19406087</v>
      </c>
      <c r="N31" s="32">
        <f t="shared" si="4"/>
        <v>4.354515744891947</v>
      </c>
      <c r="O31" s="31">
        <f t="shared" si="5"/>
        <v>-1.3173804693341835</v>
      </c>
      <c r="P31" s="6"/>
      <c r="Q31" s="33"/>
    </row>
    <row r="32" spans="1:17" ht="12.75">
      <c r="A32" s="7"/>
      <c r="B32" s="29" t="s">
        <v>36</v>
      </c>
      <c r="C32" s="63">
        <v>3911739</v>
      </c>
      <c r="D32" s="64">
        <v>31438669</v>
      </c>
      <c r="E32" s="65">
        <f t="shared" si="0"/>
        <v>27526930</v>
      </c>
      <c r="F32" s="63">
        <v>3480435</v>
      </c>
      <c r="G32" s="64">
        <v>8224782</v>
      </c>
      <c r="H32" s="65">
        <f t="shared" si="1"/>
        <v>4744347</v>
      </c>
      <c r="I32" s="65">
        <v>6000000</v>
      </c>
      <c r="J32" s="30">
        <f t="shared" si="2"/>
        <v>703.70057920531</v>
      </c>
      <c r="K32" s="31">
        <f t="shared" si="3"/>
        <v>136.3147709984528</v>
      </c>
      <c r="L32" s="84">
        <v>44251304</v>
      </c>
      <c r="M32" s="85">
        <v>19406087</v>
      </c>
      <c r="N32" s="32">
        <f t="shared" si="4"/>
        <v>62.20591827079265</v>
      </c>
      <c r="O32" s="31">
        <f t="shared" si="5"/>
        <v>24.447726118098924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14678261</v>
      </c>
      <c r="D33" s="82">
        <v>44251304</v>
      </c>
      <c r="E33" s="83">
        <f t="shared" si="0"/>
        <v>29573043</v>
      </c>
      <c r="F33" s="81">
        <f>SUM(F28:F32)</f>
        <v>15943392</v>
      </c>
      <c r="G33" s="82">
        <v>19406087</v>
      </c>
      <c r="H33" s="83">
        <f t="shared" si="1"/>
        <v>3462695</v>
      </c>
      <c r="I33" s="83">
        <v>20973914</v>
      </c>
      <c r="J33" s="58">
        <f t="shared" si="2"/>
        <v>201.47511343475907</v>
      </c>
      <c r="K33" s="59">
        <f t="shared" si="3"/>
        <v>21.718684455603928</v>
      </c>
      <c r="L33" s="96">
        <v>44251304</v>
      </c>
      <c r="M33" s="97">
        <v>19406087</v>
      </c>
      <c r="N33" s="60">
        <f t="shared" si="4"/>
        <v>66.82976619174885</v>
      </c>
      <c r="O33" s="59">
        <f t="shared" si="5"/>
        <v>17.843344719623282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10950058</v>
      </c>
      <c r="D8" s="64">
        <v>11788157</v>
      </c>
      <c r="E8" s="65">
        <f>($D8-$C8)</f>
        <v>838099</v>
      </c>
      <c r="F8" s="63">
        <v>11541361</v>
      </c>
      <c r="G8" s="64">
        <v>12301908</v>
      </c>
      <c r="H8" s="65">
        <f>($G8-$F8)</f>
        <v>760547</v>
      </c>
      <c r="I8" s="65">
        <v>12867796</v>
      </c>
      <c r="J8" s="30">
        <f>IF($C8=0,0,($E8/$C8)*100)</f>
        <v>7.653831605275515</v>
      </c>
      <c r="K8" s="31">
        <f>IF($F8=0,0,($H8/$F8)*100)</f>
        <v>6.589751416665678</v>
      </c>
      <c r="L8" s="84">
        <v>67128011</v>
      </c>
      <c r="M8" s="85">
        <v>69772764</v>
      </c>
      <c r="N8" s="32">
        <f>IF($L8=0,0,($E8/$L8)*100)</f>
        <v>1.2485086143845376</v>
      </c>
      <c r="O8" s="31">
        <f>IF($M8=0,0,($H8/$M8)*100)</f>
        <v>1.090034214496648</v>
      </c>
      <c r="P8" s="6"/>
      <c r="Q8" s="33"/>
    </row>
    <row r="9" spans="1:17" ht="12.75">
      <c r="A9" s="3"/>
      <c r="B9" s="29" t="s">
        <v>16</v>
      </c>
      <c r="C9" s="63">
        <v>18593165</v>
      </c>
      <c r="D9" s="64">
        <v>18452040</v>
      </c>
      <c r="E9" s="65">
        <f>($D9-$C9)</f>
        <v>-141125</v>
      </c>
      <c r="F9" s="63">
        <v>19597196</v>
      </c>
      <c r="G9" s="64">
        <v>19300834</v>
      </c>
      <c r="H9" s="65">
        <f>($G9-$F9)</f>
        <v>-296362</v>
      </c>
      <c r="I9" s="65">
        <v>20188672</v>
      </c>
      <c r="J9" s="30">
        <f>IF($C9=0,0,($E9/$C9)*100)</f>
        <v>-0.7590154769239127</v>
      </c>
      <c r="K9" s="31">
        <f>IF($F9=0,0,($H9/$F9)*100)</f>
        <v>-1.512267367229475</v>
      </c>
      <c r="L9" s="84">
        <v>67128011</v>
      </c>
      <c r="M9" s="85">
        <v>69772764</v>
      </c>
      <c r="N9" s="32">
        <f>IF($L9=0,0,($E9/$L9)*100)</f>
        <v>-0.210232655336682</v>
      </c>
      <c r="O9" s="31">
        <f>IF($M9=0,0,($H9/$M9)*100)</f>
        <v>-0.4247531314654526</v>
      </c>
      <c r="P9" s="6"/>
      <c r="Q9" s="33"/>
    </row>
    <row r="10" spans="1:17" ht="12.75">
      <c r="A10" s="3"/>
      <c r="B10" s="29" t="s">
        <v>17</v>
      </c>
      <c r="C10" s="63">
        <v>35165934</v>
      </c>
      <c r="D10" s="64">
        <v>36887814</v>
      </c>
      <c r="E10" s="65">
        <f aca="true" t="shared" si="0" ref="E10:E33">($D10-$C10)</f>
        <v>1721880</v>
      </c>
      <c r="F10" s="63">
        <v>37322734</v>
      </c>
      <c r="G10" s="64">
        <v>38170022</v>
      </c>
      <c r="H10" s="65">
        <f aca="true" t="shared" si="1" ref="H10:H33">($G10-$F10)</f>
        <v>847288</v>
      </c>
      <c r="I10" s="65">
        <v>38984635</v>
      </c>
      <c r="J10" s="30">
        <f aca="true" t="shared" si="2" ref="J10:J33">IF($C10=0,0,($E10/$C10)*100)</f>
        <v>4.896443245329415</v>
      </c>
      <c r="K10" s="31">
        <f aca="true" t="shared" si="3" ref="K10:K33">IF($F10=0,0,($H10/$F10)*100)</f>
        <v>2.270165953008694</v>
      </c>
      <c r="L10" s="84">
        <v>67128011</v>
      </c>
      <c r="M10" s="85">
        <v>69772764</v>
      </c>
      <c r="N10" s="32">
        <f aca="true" t="shared" si="4" ref="N10:N33">IF($L10=0,0,($E10/$L10)*100)</f>
        <v>2.565069297226757</v>
      </c>
      <c r="O10" s="31">
        <f aca="true" t="shared" si="5" ref="O10:O33">IF($M10=0,0,($H10/$M10)*100)</f>
        <v>1.2143534975911232</v>
      </c>
      <c r="P10" s="6"/>
      <c r="Q10" s="33"/>
    </row>
    <row r="11" spans="1:17" ht="16.5">
      <c r="A11" s="7"/>
      <c r="B11" s="34" t="s">
        <v>18</v>
      </c>
      <c r="C11" s="66">
        <f>SUM(C8:C10)</f>
        <v>64709157</v>
      </c>
      <c r="D11" s="67">
        <v>67128011</v>
      </c>
      <c r="E11" s="68">
        <f t="shared" si="0"/>
        <v>2418854</v>
      </c>
      <c r="F11" s="66">
        <f>SUM(F8:F10)</f>
        <v>68461291</v>
      </c>
      <c r="G11" s="67">
        <v>69772764</v>
      </c>
      <c r="H11" s="68">
        <f t="shared" si="1"/>
        <v>1311473</v>
      </c>
      <c r="I11" s="68">
        <v>72041103</v>
      </c>
      <c r="J11" s="35">
        <f t="shared" si="2"/>
        <v>3.7380397336964224</v>
      </c>
      <c r="K11" s="36">
        <f t="shared" si="3"/>
        <v>1.9156416433923222</v>
      </c>
      <c r="L11" s="86">
        <v>67128011</v>
      </c>
      <c r="M11" s="87">
        <v>69772764</v>
      </c>
      <c r="N11" s="37">
        <f t="shared" si="4"/>
        <v>3.603345256274612</v>
      </c>
      <c r="O11" s="36">
        <f t="shared" si="5"/>
        <v>1.8796345806223185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27014174</v>
      </c>
      <c r="D13" s="64">
        <v>25450599</v>
      </c>
      <c r="E13" s="65">
        <f t="shared" si="0"/>
        <v>-1563575</v>
      </c>
      <c r="F13" s="63">
        <v>28810618</v>
      </c>
      <c r="G13" s="64">
        <v>27041262</v>
      </c>
      <c r="H13" s="65">
        <f t="shared" si="1"/>
        <v>-1769356</v>
      </c>
      <c r="I13" s="65">
        <v>28731348</v>
      </c>
      <c r="J13" s="30">
        <f t="shared" si="2"/>
        <v>-5.787980043365383</v>
      </c>
      <c r="K13" s="31">
        <f t="shared" si="3"/>
        <v>-6.141333032148078</v>
      </c>
      <c r="L13" s="84">
        <v>73838701</v>
      </c>
      <c r="M13" s="85">
        <v>77054345</v>
      </c>
      <c r="N13" s="32">
        <f t="shared" si="4"/>
        <v>-2.1175548578515757</v>
      </c>
      <c r="O13" s="31">
        <f t="shared" si="5"/>
        <v>-2.29624429355671</v>
      </c>
      <c r="P13" s="6"/>
      <c r="Q13" s="33"/>
    </row>
    <row r="14" spans="1:17" ht="12.75">
      <c r="A14" s="3"/>
      <c r="B14" s="29" t="s">
        <v>21</v>
      </c>
      <c r="C14" s="63">
        <v>8570576</v>
      </c>
      <c r="D14" s="64">
        <v>6848750</v>
      </c>
      <c r="E14" s="65">
        <f t="shared" si="0"/>
        <v>-1721826</v>
      </c>
      <c r="F14" s="63">
        <v>9033387</v>
      </c>
      <c r="G14" s="64">
        <v>7157380</v>
      </c>
      <c r="H14" s="65">
        <f t="shared" si="1"/>
        <v>-1876007</v>
      </c>
      <c r="I14" s="65">
        <v>7486619</v>
      </c>
      <c r="J14" s="30">
        <f t="shared" si="2"/>
        <v>-20.089968282178468</v>
      </c>
      <c r="K14" s="31">
        <f t="shared" si="3"/>
        <v>-20.767481787285323</v>
      </c>
      <c r="L14" s="84">
        <v>73838701</v>
      </c>
      <c r="M14" s="85">
        <v>77054345</v>
      </c>
      <c r="N14" s="32">
        <f t="shared" si="4"/>
        <v>-2.3318747170267797</v>
      </c>
      <c r="O14" s="31">
        <f t="shared" si="5"/>
        <v>-2.434654398788284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73838701</v>
      </c>
      <c r="M15" s="85">
        <v>77054345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13013918</v>
      </c>
      <c r="D16" s="64">
        <v>11897577</v>
      </c>
      <c r="E16" s="65">
        <f t="shared" si="0"/>
        <v>-1116341</v>
      </c>
      <c r="F16" s="63">
        <v>13712374</v>
      </c>
      <c r="G16" s="64">
        <v>12514716</v>
      </c>
      <c r="H16" s="65">
        <f t="shared" si="1"/>
        <v>-1197658</v>
      </c>
      <c r="I16" s="65">
        <v>13617023</v>
      </c>
      <c r="J16" s="30">
        <f t="shared" si="2"/>
        <v>-8.57805466424485</v>
      </c>
      <c r="K16" s="31">
        <f t="shared" si="3"/>
        <v>-8.734140419448886</v>
      </c>
      <c r="L16" s="84">
        <v>73838701</v>
      </c>
      <c r="M16" s="85">
        <v>77054345</v>
      </c>
      <c r="N16" s="32">
        <f t="shared" si="4"/>
        <v>-1.5118643541684191</v>
      </c>
      <c r="O16" s="31">
        <f t="shared" si="5"/>
        <v>-1.5543030052361095</v>
      </c>
      <c r="P16" s="6"/>
      <c r="Q16" s="33"/>
    </row>
    <row r="17" spans="1:17" ht="12.75">
      <c r="A17" s="3"/>
      <c r="B17" s="29" t="s">
        <v>23</v>
      </c>
      <c r="C17" s="63">
        <v>33980683</v>
      </c>
      <c r="D17" s="64">
        <v>29641775</v>
      </c>
      <c r="E17" s="65">
        <f t="shared" si="0"/>
        <v>-4338908</v>
      </c>
      <c r="F17" s="63">
        <v>35020556</v>
      </c>
      <c r="G17" s="64">
        <v>30340987</v>
      </c>
      <c r="H17" s="65">
        <f t="shared" si="1"/>
        <v>-4679569</v>
      </c>
      <c r="I17" s="65">
        <v>30666703</v>
      </c>
      <c r="J17" s="42">
        <f t="shared" si="2"/>
        <v>-12.768748644634364</v>
      </c>
      <c r="K17" s="31">
        <f t="shared" si="3"/>
        <v>-13.36234924425529</v>
      </c>
      <c r="L17" s="88">
        <v>73838701</v>
      </c>
      <c r="M17" s="85">
        <v>77054345</v>
      </c>
      <c r="N17" s="32">
        <f t="shared" si="4"/>
        <v>-5.87619763245835</v>
      </c>
      <c r="O17" s="31">
        <f t="shared" si="5"/>
        <v>-6.073076086754096</v>
      </c>
      <c r="P17" s="6"/>
      <c r="Q17" s="33"/>
    </row>
    <row r="18" spans="1:17" ht="16.5">
      <c r="A18" s="3"/>
      <c r="B18" s="34" t="s">
        <v>24</v>
      </c>
      <c r="C18" s="66">
        <f>SUM(C13:C17)</f>
        <v>82579351</v>
      </c>
      <c r="D18" s="67">
        <v>73838701</v>
      </c>
      <c r="E18" s="68">
        <f t="shared" si="0"/>
        <v>-8740650</v>
      </c>
      <c r="F18" s="66">
        <f>SUM(F13:F17)</f>
        <v>86576935</v>
      </c>
      <c r="G18" s="67">
        <v>77054345</v>
      </c>
      <c r="H18" s="68">
        <f t="shared" si="1"/>
        <v>-9522590</v>
      </c>
      <c r="I18" s="68">
        <v>80501693</v>
      </c>
      <c r="J18" s="43">
        <f t="shared" si="2"/>
        <v>-10.584546734933772</v>
      </c>
      <c r="K18" s="36">
        <f t="shared" si="3"/>
        <v>-10.998991821551549</v>
      </c>
      <c r="L18" s="89">
        <v>73838701</v>
      </c>
      <c r="M18" s="87">
        <v>77054345</v>
      </c>
      <c r="N18" s="37">
        <f t="shared" si="4"/>
        <v>-11.837491561505125</v>
      </c>
      <c r="O18" s="36">
        <f t="shared" si="5"/>
        <v>-12.358277784335199</v>
      </c>
      <c r="P18" s="6"/>
      <c r="Q18" s="38"/>
    </row>
    <row r="19" spans="1:17" ht="16.5">
      <c r="A19" s="44"/>
      <c r="B19" s="45" t="s">
        <v>25</v>
      </c>
      <c r="C19" s="72">
        <f>C11-C18</f>
        <v>-17870194</v>
      </c>
      <c r="D19" s="73">
        <v>-6710690</v>
      </c>
      <c r="E19" s="74">
        <f t="shared" si="0"/>
        <v>11159504</v>
      </c>
      <c r="F19" s="75">
        <f>F11-F18</f>
        <v>-18115644</v>
      </c>
      <c r="G19" s="76">
        <v>-7281581</v>
      </c>
      <c r="H19" s="77">
        <f t="shared" si="1"/>
        <v>10834063</v>
      </c>
      <c r="I19" s="77">
        <v>-8460590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19534000</v>
      </c>
      <c r="M22" s="85">
        <v>13772000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6728720</v>
      </c>
      <c r="D23" s="64">
        <v>5635575</v>
      </c>
      <c r="E23" s="65">
        <f t="shared" si="0"/>
        <v>-1093145</v>
      </c>
      <c r="F23" s="63">
        <v>9954000</v>
      </c>
      <c r="G23" s="64">
        <v>1000000</v>
      </c>
      <c r="H23" s="65">
        <f t="shared" si="1"/>
        <v>-8954000</v>
      </c>
      <c r="I23" s="65">
        <v>2000000</v>
      </c>
      <c r="J23" s="30">
        <f t="shared" si="2"/>
        <v>-16.245957626413347</v>
      </c>
      <c r="K23" s="31">
        <f t="shared" si="3"/>
        <v>-89.95378742214186</v>
      </c>
      <c r="L23" s="84">
        <v>19534000</v>
      </c>
      <c r="M23" s="85">
        <v>13772000</v>
      </c>
      <c r="N23" s="32">
        <f t="shared" si="4"/>
        <v>-5.5961144670830345</v>
      </c>
      <c r="O23" s="31">
        <f t="shared" si="5"/>
        <v>-65.01597444089457</v>
      </c>
      <c r="P23" s="6"/>
      <c r="Q23" s="33"/>
    </row>
    <row r="24" spans="1:17" ht="12.75">
      <c r="A24" s="7"/>
      <c r="B24" s="29" t="s">
        <v>29</v>
      </c>
      <c r="C24" s="63">
        <v>2898280</v>
      </c>
      <c r="D24" s="64">
        <v>13898425</v>
      </c>
      <c r="E24" s="65">
        <f t="shared" si="0"/>
        <v>11000145</v>
      </c>
      <c r="F24" s="63">
        <v>0</v>
      </c>
      <c r="G24" s="64">
        <v>12772000</v>
      </c>
      <c r="H24" s="65">
        <f t="shared" si="1"/>
        <v>12772000</v>
      </c>
      <c r="I24" s="65">
        <v>19945000</v>
      </c>
      <c r="J24" s="30">
        <f t="shared" si="2"/>
        <v>379.5404515781774</v>
      </c>
      <c r="K24" s="31">
        <f t="shared" si="3"/>
        <v>0</v>
      </c>
      <c r="L24" s="84">
        <v>19534000</v>
      </c>
      <c r="M24" s="85">
        <v>13772000</v>
      </c>
      <c r="N24" s="32">
        <f t="shared" si="4"/>
        <v>56.312813555851335</v>
      </c>
      <c r="O24" s="31">
        <f t="shared" si="5"/>
        <v>92.73889050246878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19534000</v>
      </c>
      <c r="M25" s="85">
        <v>13772000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9627000</v>
      </c>
      <c r="D26" s="67">
        <v>19534000</v>
      </c>
      <c r="E26" s="68">
        <f t="shared" si="0"/>
        <v>9907000</v>
      </c>
      <c r="F26" s="66">
        <f>SUM(F22:F24)</f>
        <v>9954000</v>
      </c>
      <c r="G26" s="67">
        <v>13772000</v>
      </c>
      <c r="H26" s="68">
        <f t="shared" si="1"/>
        <v>3818000</v>
      </c>
      <c r="I26" s="68">
        <v>21945000</v>
      </c>
      <c r="J26" s="43">
        <f t="shared" si="2"/>
        <v>102.90848654824971</v>
      </c>
      <c r="K26" s="36">
        <f t="shared" si="3"/>
        <v>38.35643962226241</v>
      </c>
      <c r="L26" s="89">
        <v>19534000</v>
      </c>
      <c r="M26" s="87">
        <v>13772000</v>
      </c>
      <c r="N26" s="37">
        <f t="shared" si="4"/>
        <v>50.7166990887683</v>
      </c>
      <c r="O26" s="36">
        <f t="shared" si="5"/>
        <v>27.72291606157421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4808720</v>
      </c>
      <c r="D28" s="64">
        <v>4281955</v>
      </c>
      <c r="E28" s="65">
        <f t="shared" si="0"/>
        <v>-526765</v>
      </c>
      <c r="F28" s="63">
        <v>7928000</v>
      </c>
      <c r="G28" s="64">
        <v>0</v>
      </c>
      <c r="H28" s="65">
        <f t="shared" si="1"/>
        <v>-7928000</v>
      </c>
      <c r="I28" s="65">
        <v>0</v>
      </c>
      <c r="J28" s="30">
        <f t="shared" si="2"/>
        <v>-10.954370393784625</v>
      </c>
      <c r="K28" s="31">
        <f t="shared" si="3"/>
        <v>-100</v>
      </c>
      <c r="L28" s="84">
        <v>19534000</v>
      </c>
      <c r="M28" s="85">
        <v>13772000</v>
      </c>
      <c r="N28" s="32">
        <f t="shared" si="4"/>
        <v>-2.6966571106788164</v>
      </c>
      <c r="O28" s="31">
        <f t="shared" si="5"/>
        <v>-57.56607609642753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0</v>
      </c>
      <c r="E29" s="65">
        <f t="shared" si="0"/>
        <v>-1920000</v>
      </c>
      <c r="F29" s="63">
        <v>2026000</v>
      </c>
      <c r="G29" s="64">
        <v>1000000</v>
      </c>
      <c r="H29" s="65">
        <f t="shared" si="1"/>
        <v>-1026000</v>
      </c>
      <c r="I29" s="65">
        <v>2000000</v>
      </c>
      <c r="J29" s="30">
        <f t="shared" si="2"/>
        <v>-100</v>
      </c>
      <c r="K29" s="31">
        <f t="shared" si="3"/>
        <v>-50.6416584402764</v>
      </c>
      <c r="L29" s="84">
        <v>19534000</v>
      </c>
      <c r="M29" s="85">
        <v>13772000</v>
      </c>
      <c r="N29" s="32">
        <f t="shared" si="4"/>
        <v>-9.829016074536705</v>
      </c>
      <c r="O29" s="31">
        <f t="shared" si="5"/>
        <v>-7.449898344467035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19534000</v>
      </c>
      <c r="M30" s="85">
        <v>13772000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7772000</v>
      </c>
      <c r="H31" s="65">
        <f t="shared" si="1"/>
        <v>7772000</v>
      </c>
      <c r="I31" s="65">
        <v>7945000</v>
      </c>
      <c r="J31" s="30">
        <f t="shared" si="2"/>
        <v>0</v>
      </c>
      <c r="K31" s="31">
        <f t="shared" si="3"/>
        <v>0</v>
      </c>
      <c r="L31" s="84">
        <v>19534000</v>
      </c>
      <c r="M31" s="85">
        <v>13772000</v>
      </c>
      <c r="N31" s="32">
        <f t="shared" si="4"/>
        <v>0</v>
      </c>
      <c r="O31" s="31">
        <f t="shared" si="5"/>
        <v>56.433343014812664</v>
      </c>
      <c r="P31" s="6"/>
      <c r="Q31" s="33"/>
    </row>
    <row r="32" spans="1:17" ht="12.75">
      <c r="A32" s="7"/>
      <c r="B32" s="29" t="s">
        <v>36</v>
      </c>
      <c r="C32" s="63">
        <v>2898280</v>
      </c>
      <c r="D32" s="64">
        <v>15252045</v>
      </c>
      <c r="E32" s="65">
        <f t="shared" si="0"/>
        <v>12353765</v>
      </c>
      <c r="F32" s="63">
        <v>0</v>
      </c>
      <c r="G32" s="64">
        <v>5000000</v>
      </c>
      <c r="H32" s="65">
        <f t="shared" si="1"/>
        <v>5000000</v>
      </c>
      <c r="I32" s="65">
        <v>12000000</v>
      </c>
      <c r="J32" s="30">
        <f t="shared" si="2"/>
        <v>426.24470375533076</v>
      </c>
      <c r="K32" s="31">
        <f t="shared" si="3"/>
        <v>0</v>
      </c>
      <c r="L32" s="84">
        <v>19534000</v>
      </c>
      <c r="M32" s="85">
        <v>13772000</v>
      </c>
      <c r="N32" s="32">
        <f t="shared" si="4"/>
        <v>63.242372273983825</v>
      </c>
      <c r="O32" s="31">
        <f t="shared" si="5"/>
        <v>36.30554748765611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9627000</v>
      </c>
      <c r="D33" s="82">
        <v>19534000</v>
      </c>
      <c r="E33" s="83">
        <f t="shared" si="0"/>
        <v>9907000</v>
      </c>
      <c r="F33" s="81">
        <f>SUM(F28:F32)</f>
        <v>9954000</v>
      </c>
      <c r="G33" s="82">
        <v>13772000</v>
      </c>
      <c r="H33" s="83">
        <f t="shared" si="1"/>
        <v>3818000</v>
      </c>
      <c r="I33" s="83">
        <v>21945000</v>
      </c>
      <c r="J33" s="58">
        <f t="shared" si="2"/>
        <v>102.90848654824971</v>
      </c>
      <c r="K33" s="59">
        <f t="shared" si="3"/>
        <v>38.35643962226241</v>
      </c>
      <c r="L33" s="96">
        <v>19534000</v>
      </c>
      <c r="M33" s="97">
        <v>13772000</v>
      </c>
      <c r="N33" s="60">
        <f t="shared" si="4"/>
        <v>50.7166990887683</v>
      </c>
      <c r="O33" s="59">
        <f t="shared" si="5"/>
        <v>27.72291606157421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16828830</v>
      </c>
      <c r="D8" s="64">
        <v>15511660</v>
      </c>
      <c r="E8" s="65">
        <f>($D8-$C8)</f>
        <v>-1317170</v>
      </c>
      <c r="F8" s="63">
        <v>17737587</v>
      </c>
      <c r="G8" s="64">
        <v>16225195</v>
      </c>
      <c r="H8" s="65">
        <f>($G8-$F8)</f>
        <v>-1512392</v>
      </c>
      <c r="I8" s="65">
        <v>16971554</v>
      </c>
      <c r="J8" s="30">
        <f>IF($C8=0,0,($E8/$C8)*100)</f>
        <v>-7.826866157659207</v>
      </c>
      <c r="K8" s="31">
        <f>IF($F8=0,0,($H8/$F8)*100)</f>
        <v>-8.526481082235144</v>
      </c>
      <c r="L8" s="84">
        <v>106255117</v>
      </c>
      <c r="M8" s="85">
        <v>113340729</v>
      </c>
      <c r="N8" s="32">
        <f>IF($L8=0,0,($E8/$L8)*100)</f>
        <v>-1.2396297111978145</v>
      </c>
      <c r="O8" s="31">
        <f>IF($M8=0,0,($H8/$M8)*100)</f>
        <v>-1.3343764534989007</v>
      </c>
      <c r="P8" s="6"/>
      <c r="Q8" s="33"/>
    </row>
    <row r="9" spans="1:17" ht="12.75">
      <c r="A9" s="3"/>
      <c r="B9" s="29" t="s">
        <v>16</v>
      </c>
      <c r="C9" s="63">
        <v>61404523</v>
      </c>
      <c r="D9" s="64">
        <v>56464407</v>
      </c>
      <c r="E9" s="65">
        <f>($D9-$C9)</f>
        <v>-4940116</v>
      </c>
      <c r="F9" s="63">
        <v>64720368</v>
      </c>
      <c r="G9" s="64">
        <v>59400697</v>
      </c>
      <c r="H9" s="65">
        <f>($G9-$F9)</f>
        <v>-5319671</v>
      </c>
      <c r="I9" s="65">
        <v>62133137</v>
      </c>
      <c r="J9" s="30">
        <f>IF($C9=0,0,($E9/$C9)*100)</f>
        <v>-8.045198885430638</v>
      </c>
      <c r="K9" s="31">
        <f>IF($F9=0,0,($H9/$F9)*100)</f>
        <v>-8.2194696420762</v>
      </c>
      <c r="L9" s="84">
        <v>106255117</v>
      </c>
      <c r="M9" s="85">
        <v>113340729</v>
      </c>
      <c r="N9" s="32">
        <f>IF($L9=0,0,($E9/$L9)*100)</f>
        <v>-4.649297031031456</v>
      </c>
      <c r="O9" s="31">
        <f>IF($M9=0,0,($H9/$M9)*100)</f>
        <v>-4.69352107308221</v>
      </c>
      <c r="P9" s="6"/>
      <c r="Q9" s="33"/>
    </row>
    <row r="10" spans="1:17" ht="12.75">
      <c r="A10" s="3"/>
      <c r="B10" s="29" t="s">
        <v>17</v>
      </c>
      <c r="C10" s="63">
        <v>36815598</v>
      </c>
      <c r="D10" s="64">
        <v>34279050</v>
      </c>
      <c r="E10" s="65">
        <f aca="true" t="shared" si="0" ref="E10:E33">($D10-$C10)</f>
        <v>-2536548</v>
      </c>
      <c r="F10" s="63">
        <v>39053260</v>
      </c>
      <c r="G10" s="64">
        <v>37714837</v>
      </c>
      <c r="H10" s="65">
        <f aca="true" t="shared" si="1" ref="H10:H33">($G10-$F10)</f>
        <v>-1338423</v>
      </c>
      <c r="I10" s="65">
        <v>40691183</v>
      </c>
      <c r="J10" s="30">
        <f aca="true" t="shared" si="2" ref="J10:J33">IF($C10=0,0,($E10/$C10)*100)</f>
        <v>-6.88987314561616</v>
      </c>
      <c r="K10" s="31">
        <f aca="true" t="shared" si="3" ref="K10:K33">IF($F10=0,0,($H10/$F10)*100)</f>
        <v>-3.4271735573419475</v>
      </c>
      <c r="L10" s="84">
        <v>106255117</v>
      </c>
      <c r="M10" s="85">
        <v>113340729</v>
      </c>
      <c r="N10" s="32">
        <f aca="true" t="shared" si="4" ref="N10:N33">IF($L10=0,0,($E10/$L10)*100)</f>
        <v>-2.3872243253941363</v>
      </c>
      <c r="O10" s="31">
        <f aca="true" t="shared" si="5" ref="O10:O33">IF($M10=0,0,($H10/$M10)*100)</f>
        <v>-1.180884410934043</v>
      </c>
      <c r="P10" s="6"/>
      <c r="Q10" s="33"/>
    </row>
    <row r="11" spans="1:17" ht="16.5">
      <c r="A11" s="7"/>
      <c r="B11" s="34" t="s">
        <v>18</v>
      </c>
      <c r="C11" s="66">
        <f>SUM(C8:C10)</f>
        <v>115048951</v>
      </c>
      <c r="D11" s="67">
        <v>106255117</v>
      </c>
      <c r="E11" s="68">
        <f t="shared" si="0"/>
        <v>-8793834</v>
      </c>
      <c r="F11" s="66">
        <f>SUM(F8:F10)</f>
        <v>121511215</v>
      </c>
      <c r="G11" s="67">
        <v>113340729</v>
      </c>
      <c r="H11" s="68">
        <f t="shared" si="1"/>
        <v>-8170486</v>
      </c>
      <c r="I11" s="68">
        <v>119795874</v>
      </c>
      <c r="J11" s="35">
        <f t="shared" si="2"/>
        <v>-7.643558610108492</v>
      </c>
      <c r="K11" s="36">
        <f t="shared" si="3"/>
        <v>-6.724059174291032</v>
      </c>
      <c r="L11" s="86">
        <v>106255117</v>
      </c>
      <c r="M11" s="87">
        <v>113340729</v>
      </c>
      <c r="N11" s="37">
        <f t="shared" si="4"/>
        <v>-8.276151067623406</v>
      </c>
      <c r="O11" s="36">
        <f t="shared" si="5"/>
        <v>-7.2087819375151545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44416178</v>
      </c>
      <c r="D13" s="64">
        <v>43845925</v>
      </c>
      <c r="E13" s="65">
        <f t="shared" si="0"/>
        <v>-570253</v>
      </c>
      <c r="F13" s="63">
        <v>47056758</v>
      </c>
      <c r="G13" s="64">
        <v>45562551</v>
      </c>
      <c r="H13" s="65">
        <f t="shared" si="1"/>
        <v>-1494207</v>
      </c>
      <c r="I13" s="65">
        <v>48374696</v>
      </c>
      <c r="J13" s="30">
        <f t="shared" si="2"/>
        <v>-1.2838857949461566</v>
      </c>
      <c r="K13" s="31">
        <f t="shared" si="3"/>
        <v>-3.175329248139024</v>
      </c>
      <c r="L13" s="84">
        <v>122535353</v>
      </c>
      <c r="M13" s="85">
        <v>129494608</v>
      </c>
      <c r="N13" s="32">
        <f t="shared" si="4"/>
        <v>-0.4653783467698501</v>
      </c>
      <c r="O13" s="31">
        <f t="shared" si="5"/>
        <v>-1.1538758432320209</v>
      </c>
      <c r="P13" s="6"/>
      <c r="Q13" s="33"/>
    </row>
    <row r="14" spans="1:17" ht="12.75">
      <c r="A14" s="3"/>
      <c r="B14" s="29" t="s">
        <v>21</v>
      </c>
      <c r="C14" s="63">
        <v>10025756</v>
      </c>
      <c r="D14" s="64">
        <v>10903660</v>
      </c>
      <c r="E14" s="65">
        <f t="shared" si="0"/>
        <v>877904</v>
      </c>
      <c r="F14" s="63">
        <v>10567147</v>
      </c>
      <c r="G14" s="64">
        <v>11456069</v>
      </c>
      <c r="H14" s="65">
        <f t="shared" si="1"/>
        <v>888922</v>
      </c>
      <c r="I14" s="65">
        <v>11983051</v>
      </c>
      <c r="J14" s="30">
        <f t="shared" si="2"/>
        <v>8.756486792616936</v>
      </c>
      <c r="K14" s="31">
        <f t="shared" si="3"/>
        <v>8.412128647401234</v>
      </c>
      <c r="L14" s="84">
        <v>122535353</v>
      </c>
      <c r="M14" s="85">
        <v>129494608</v>
      </c>
      <c r="N14" s="32">
        <f t="shared" si="4"/>
        <v>0.7164495621112709</v>
      </c>
      <c r="O14" s="31">
        <f t="shared" si="5"/>
        <v>0.6864548367913512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122535353</v>
      </c>
      <c r="M15" s="85">
        <v>129494608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30590964</v>
      </c>
      <c r="D16" s="64">
        <v>27355558</v>
      </c>
      <c r="E16" s="65">
        <f t="shared" si="0"/>
        <v>-3235406</v>
      </c>
      <c r="F16" s="63">
        <v>32242876</v>
      </c>
      <c r="G16" s="64">
        <v>28778047</v>
      </c>
      <c r="H16" s="65">
        <f t="shared" si="1"/>
        <v>-3464829</v>
      </c>
      <c r="I16" s="65">
        <v>31339293</v>
      </c>
      <c r="J16" s="30">
        <f t="shared" si="2"/>
        <v>-10.576345354791696</v>
      </c>
      <c r="K16" s="31">
        <f t="shared" si="3"/>
        <v>-10.74602960356266</v>
      </c>
      <c r="L16" s="84">
        <v>122535353</v>
      </c>
      <c r="M16" s="85">
        <v>129494608</v>
      </c>
      <c r="N16" s="32">
        <f t="shared" si="4"/>
        <v>-2.6403857505515163</v>
      </c>
      <c r="O16" s="31">
        <f t="shared" si="5"/>
        <v>-2.6756550357679756</v>
      </c>
      <c r="P16" s="6"/>
      <c r="Q16" s="33"/>
    </row>
    <row r="17" spans="1:17" ht="12.75">
      <c r="A17" s="3"/>
      <c r="B17" s="29" t="s">
        <v>23</v>
      </c>
      <c r="C17" s="63">
        <v>42022358</v>
      </c>
      <c r="D17" s="64">
        <v>40430210</v>
      </c>
      <c r="E17" s="65">
        <f t="shared" si="0"/>
        <v>-1592148</v>
      </c>
      <c r="F17" s="63">
        <v>43732768</v>
      </c>
      <c r="G17" s="64">
        <v>43697941</v>
      </c>
      <c r="H17" s="65">
        <f t="shared" si="1"/>
        <v>-34827</v>
      </c>
      <c r="I17" s="65">
        <v>45797413</v>
      </c>
      <c r="J17" s="42">
        <f t="shared" si="2"/>
        <v>-3.7888116606878652</v>
      </c>
      <c r="K17" s="31">
        <f t="shared" si="3"/>
        <v>-0.0796359379767592</v>
      </c>
      <c r="L17" s="88">
        <v>122535353</v>
      </c>
      <c r="M17" s="85">
        <v>129494608</v>
      </c>
      <c r="N17" s="32">
        <f t="shared" si="4"/>
        <v>-1.299337669513222</v>
      </c>
      <c r="O17" s="31">
        <f t="shared" si="5"/>
        <v>-0.02689455610383407</v>
      </c>
      <c r="P17" s="6"/>
      <c r="Q17" s="33"/>
    </row>
    <row r="18" spans="1:17" ht="16.5">
      <c r="A18" s="3"/>
      <c r="B18" s="34" t="s">
        <v>24</v>
      </c>
      <c r="C18" s="66">
        <f>SUM(C13:C17)</f>
        <v>127055256</v>
      </c>
      <c r="D18" s="67">
        <v>122535353</v>
      </c>
      <c r="E18" s="68">
        <f t="shared" si="0"/>
        <v>-4519903</v>
      </c>
      <c r="F18" s="66">
        <f>SUM(F13:F17)</f>
        <v>133599549</v>
      </c>
      <c r="G18" s="67">
        <v>129494608</v>
      </c>
      <c r="H18" s="68">
        <f t="shared" si="1"/>
        <v>-4104941</v>
      </c>
      <c r="I18" s="68">
        <v>137494453</v>
      </c>
      <c r="J18" s="43">
        <f t="shared" si="2"/>
        <v>-3.5574309495704766</v>
      </c>
      <c r="K18" s="36">
        <f t="shared" si="3"/>
        <v>-3.0725710009694716</v>
      </c>
      <c r="L18" s="89">
        <v>122535353</v>
      </c>
      <c r="M18" s="87">
        <v>129494608</v>
      </c>
      <c r="N18" s="37">
        <f t="shared" si="4"/>
        <v>-3.6886522047233172</v>
      </c>
      <c r="O18" s="36">
        <f t="shared" si="5"/>
        <v>-3.1699705983124797</v>
      </c>
      <c r="P18" s="6"/>
      <c r="Q18" s="38"/>
    </row>
    <row r="19" spans="1:17" ht="16.5">
      <c r="A19" s="44"/>
      <c r="B19" s="45" t="s">
        <v>25</v>
      </c>
      <c r="C19" s="72">
        <f>C11-C18</f>
        <v>-12006305</v>
      </c>
      <c r="D19" s="73">
        <v>-16280236</v>
      </c>
      <c r="E19" s="74">
        <f t="shared" si="0"/>
        <v>-4273931</v>
      </c>
      <c r="F19" s="75">
        <f>F11-F18</f>
        <v>-12088334</v>
      </c>
      <c r="G19" s="76">
        <v>-16153879</v>
      </c>
      <c r="H19" s="77">
        <f t="shared" si="1"/>
        <v>-4065545</v>
      </c>
      <c r="I19" s="77">
        <v>-17698579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67207000</v>
      </c>
      <c r="M22" s="85">
        <v>30168000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881000</v>
      </c>
      <c r="E23" s="65">
        <f t="shared" si="0"/>
        <v>881000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67207000</v>
      </c>
      <c r="M23" s="85">
        <v>30168000</v>
      </c>
      <c r="N23" s="32">
        <f t="shared" si="4"/>
        <v>1.3108753552457335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19223000</v>
      </c>
      <c r="D24" s="64">
        <v>66326000</v>
      </c>
      <c r="E24" s="65">
        <f t="shared" si="0"/>
        <v>47103000</v>
      </c>
      <c r="F24" s="63">
        <v>20486000</v>
      </c>
      <c r="G24" s="64">
        <v>30168000</v>
      </c>
      <c r="H24" s="65">
        <f t="shared" si="1"/>
        <v>9682000</v>
      </c>
      <c r="I24" s="65">
        <v>41953000</v>
      </c>
      <c r="J24" s="30">
        <f t="shared" si="2"/>
        <v>245.0345939759663</v>
      </c>
      <c r="K24" s="31">
        <f t="shared" si="3"/>
        <v>47.26154446939373</v>
      </c>
      <c r="L24" s="84">
        <v>67207000</v>
      </c>
      <c r="M24" s="85">
        <v>30168000</v>
      </c>
      <c r="N24" s="32">
        <f t="shared" si="4"/>
        <v>70.08644932819497</v>
      </c>
      <c r="O24" s="31">
        <f t="shared" si="5"/>
        <v>32.093609122248736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67207000</v>
      </c>
      <c r="M25" s="85">
        <v>30168000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19223000</v>
      </c>
      <c r="D26" s="67">
        <v>67207000</v>
      </c>
      <c r="E26" s="68">
        <f t="shared" si="0"/>
        <v>47984000</v>
      </c>
      <c r="F26" s="66">
        <f>SUM(F22:F24)</f>
        <v>20486000</v>
      </c>
      <c r="G26" s="67">
        <v>30168000</v>
      </c>
      <c r="H26" s="68">
        <f t="shared" si="1"/>
        <v>9682000</v>
      </c>
      <c r="I26" s="68">
        <v>41953000</v>
      </c>
      <c r="J26" s="43">
        <f t="shared" si="2"/>
        <v>249.61764552879364</v>
      </c>
      <c r="K26" s="36">
        <f t="shared" si="3"/>
        <v>47.26154446939373</v>
      </c>
      <c r="L26" s="89">
        <v>67207000</v>
      </c>
      <c r="M26" s="87">
        <v>30168000</v>
      </c>
      <c r="N26" s="37">
        <f t="shared" si="4"/>
        <v>71.39732468344071</v>
      </c>
      <c r="O26" s="36">
        <f t="shared" si="5"/>
        <v>32.093609122248736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7256000</v>
      </c>
      <c r="D28" s="64">
        <v>55100000</v>
      </c>
      <c r="E28" s="65">
        <f t="shared" si="0"/>
        <v>47844000</v>
      </c>
      <c r="F28" s="63">
        <v>8000000</v>
      </c>
      <c r="G28" s="64">
        <v>15000000</v>
      </c>
      <c r="H28" s="65">
        <f t="shared" si="1"/>
        <v>7000000</v>
      </c>
      <c r="I28" s="65">
        <v>15000000</v>
      </c>
      <c r="J28" s="30">
        <f t="shared" si="2"/>
        <v>659.3715545755236</v>
      </c>
      <c r="K28" s="31">
        <f t="shared" si="3"/>
        <v>87.5</v>
      </c>
      <c r="L28" s="84">
        <v>67207000</v>
      </c>
      <c r="M28" s="85">
        <v>30168000</v>
      </c>
      <c r="N28" s="32">
        <f t="shared" si="4"/>
        <v>71.18901304923594</v>
      </c>
      <c r="O28" s="31">
        <f t="shared" si="5"/>
        <v>23.203394325112704</v>
      </c>
      <c r="P28" s="6"/>
      <c r="Q28" s="33"/>
    </row>
    <row r="29" spans="1:17" ht="12.75">
      <c r="A29" s="7"/>
      <c r="B29" s="29" t="s">
        <v>33</v>
      </c>
      <c r="C29" s="63">
        <v>1920000</v>
      </c>
      <c r="D29" s="64">
        <v>1500000</v>
      </c>
      <c r="E29" s="65">
        <f t="shared" si="0"/>
        <v>-420000</v>
      </c>
      <c r="F29" s="63">
        <v>2026000</v>
      </c>
      <c r="G29" s="64">
        <v>5000000</v>
      </c>
      <c r="H29" s="65">
        <f t="shared" si="1"/>
        <v>2974000</v>
      </c>
      <c r="I29" s="65">
        <v>6000000</v>
      </c>
      <c r="J29" s="30">
        <f t="shared" si="2"/>
        <v>-21.875</v>
      </c>
      <c r="K29" s="31">
        <f t="shared" si="3"/>
        <v>146.79170779861798</v>
      </c>
      <c r="L29" s="84">
        <v>67207000</v>
      </c>
      <c r="M29" s="85">
        <v>30168000</v>
      </c>
      <c r="N29" s="32">
        <f t="shared" si="4"/>
        <v>-0.624934902614311</v>
      </c>
      <c r="O29" s="31">
        <f t="shared" si="5"/>
        <v>9.858127817555024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67207000</v>
      </c>
      <c r="M30" s="85">
        <v>30168000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4147000</v>
      </c>
      <c r="D31" s="64">
        <v>3845351</v>
      </c>
      <c r="E31" s="65">
        <f t="shared" si="0"/>
        <v>-301649</v>
      </c>
      <c r="F31" s="63">
        <v>0</v>
      </c>
      <c r="G31" s="64">
        <v>10168000</v>
      </c>
      <c r="H31" s="65">
        <f t="shared" si="1"/>
        <v>10168000</v>
      </c>
      <c r="I31" s="65">
        <v>10493000</v>
      </c>
      <c r="J31" s="30">
        <f t="shared" si="2"/>
        <v>-7.273908849770919</v>
      </c>
      <c r="K31" s="31">
        <f t="shared" si="3"/>
        <v>0</v>
      </c>
      <c r="L31" s="84">
        <v>67207000</v>
      </c>
      <c r="M31" s="85">
        <v>30168000</v>
      </c>
      <c r="N31" s="32">
        <f t="shared" si="4"/>
        <v>-0.44883568675881974</v>
      </c>
      <c r="O31" s="31">
        <f t="shared" si="5"/>
        <v>33.70458764253514</v>
      </c>
      <c r="P31" s="6"/>
      <c r="Q31" s="33"/>
    </row>
    <row r="32" spans="1:17" ht="12.75">
      <c r="A32" s="7"/>
      <c r="B32" s="29" t="s">
        <v>36</v>
      </c>
      <c r="C32" s="63">
        <v>5900000</v>
      </c>
      <c r="D32" s="64">
        <v>6761649</v>
      </c>
      <c r="E32" s="65">
        <f t="shared" si="0"/>
        <v>861649</v>
      </c>
      <c r="F32" s="63">
        <v>10460000</v>
      </c>
      <c r="G32" s="64">
        <v>0</v>
      </c>
      <c r="H32" s="65">
        <f t="shared" si="1"/>
        <v>-10460000</v>
      </c>
      <c r="I32" s="65">
        <v>10460000</v>
      </c>
      <c r="J32" s="30">
        <f t="shared" si="2"/>
        <v>14.604220338983051</v>
      </c>
      <c r="K32" s="31">
        <f t="shared" si="3"/>
        <v>-100</v>
      </c>
      <c r="L32" s="84">
        <v>67207000</v>
      </c>
      <c r="M32" s="85">
        <v>30168000</v>
      </c>
      <c r="N32" s="32">
        <f t="shared" si="4"/>
        <v>1.2820822235779012</v>
      </c>
      <c r="O32" s="31">
        <f t="shared" si="5"/>
        <v>-34.67250066295413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19223000</v>
      </c>
      <c r="D33" s="82">
        <v>67207000</v>
      </c>
      <c r="E33" s="83">
        <f t="shared" si="0"/>
        <v>47984000</v>
      </c>
      <c r="F33" s="81">
        <f>SUM(F28:F32)</f>
        <v>20486000</v>
      </c>
      <c r="G33" s="82">
        <v>30168000</v>
      </c>
      <c r="H33" s="83">
        <f t="shared" si="1"/>
        <v>9682000</v>
      </c>
      <c r="I33" s="83">
        <v>41953000</v>
      </c>
      <c r="J33" s="58">
        <f t="shared" si="2"/>
        <v>249.61764552879364</v>
      </c>
      <c r="K33" s="59">
        <f t="shared" si="3"/>
        <v>47.26154446939373</v>
      </c>
      <c r="L33" s="96">
        <v>67207000</v>
      </c>
      <c r="M33" s="97">
        <v>30168000</v>
      </c>
      <c r="N33" s="60">
        <f t="shared" si="4"/>
        <v>71.39732468344071</v>
      </c>
      <c r="O33" s="59">
        <f t="shared" si="5"/>
        <v>32.093609122248736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2020-11-03T08:17:21Z</dcterms:created>
  <dcterms:modified xsi:type="dcterms:W3CDTF">2020-11-05T12:24:23Z</dcterms:modified>
  <cp:category/>
  <cp:version/>
  <cp:contentType/>
  <cp:contentStatus/>
</cp:coreProperties>
</file>